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legalandgeneral.sharepoint.com/sites/LGI-B2BIntermediaryTeam/Shared Documents/Job Folders and Files/Campaigns and Projects/2023/Calculators/"/>
    </mc:Choice>
  </mc:AlternateContent>
  <xr:revisionPtr revIDLastSave="143" documentId="8_{52BBD83F-4E93-4390-8453-1BC8AD025059}" xr6:coauthVersionLast="47" xr6:coauthVersionMax="47" xr10:uidLastSave="{9A00450C-7347-48E0-87D7-A2FECE7D4488}"/>
  <workbookProtection workbookAlgorithmName="SHA-512" workbookHashValue="DOK3tGqhshs9VJBDWKzbJ2ifPNkHWRQ4GFou66iq7LVyM3gaj3UZu2+nfkropKL4wVqK1tX8ws78LtuZlDRO9A==" workbookSaltValue="bTHIb4Ilg7DgRDWY3wJIvw==" workbookSpinCount="100000" lockStructure="1"/>
  <bookViews>
    <workbookView xWindow="28680" yWindow="-120" windowWidth="29040" windowHeight="15840" xr2:uid="{00000000-000D-0000-FFFF-FFFF00000000}"/>
  </bookViews>
  <sheets>
    <sheet name="Calculator" sheetId="4" r:id="rId1"/>
    <sheet name="Stepped Benefit Chart" sheetId="2" state="hidden" r:id="rId2"/>
    <sheet name="Thresholds" sheetId="3" state="hidden" r:id="rId3"/>
    <sheet name="Notes" sheetId="5" state="hidden" r:id="rId4"/>
  </sheets>
  <definedNames>
    <definedName name="LPL_threshold">'Stepped Benefit Chart'!#REF!</definedName>
    <definedName name="MaxBen1">'Stepped Benefit Chart'!$I$53</definedName>
    <definedName name="MaxBen1_pc">'Stepped Benefit Chart'!$H$53</definedName>
    <definedName name="MaxBen2">'Stepped Benefit Chart'!$I$54</definedName>
    <definedName name="MaxBen2_pc">'Stepped Benefit Chart'!$H$54</definedName>
    <definedName name="NI_AboveUEL">'Stepped Benefit Chart'!$I$50</definedName>
    <definedName name="NI_Base">'Stepped Benefit Chart'!$I$49</definedName>
    <definedName name="NI_PT_UEL">'Stepped Benefit Chart'!$I$49</definedName>
    <definedName name="PersAllow_Limit">'Stepped Benefit Chart'!$I$36</definedName>
    <definedName name="Personal_Allowance">'Stepped Benefit Chart'!$I$35</definedName>
    <definedName name="_xlnm.Print_Area" localSheetId="0">Calculator!$A$1:$Y$58</definedName>
    <definedName name="PT_threshold">'Stepped Benefit Chart'!$I$39</definedName>
    <definedName name="TaxBand1">'Stepped Benefit Chart'!$I$43</definedName>
    <definedName name="TaxBand2">'Stepped Benefit Chart'!$I$44</definedName>
    <definedName name="TaxBandPc1">'Stepped Benefit Chart'!$H$43</definedName>
    <definedName name="TaxBandPc2">'Stepped Benefit Chart'!$H$44</definedName>
    <definedName name="TaxBandPc3">'Stepped Benefit Chart'!$H$45</definedName>
    <definedName name="UEL_threshold">'Stepped Benefit Chart'!$I$40</definedName>
    <definedName name="UPL_threshold">'Stepped Benefit Chart'!#REF!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1" i="3" l="1"/>
  <c r="L31" i="3"/>
  <c r="K31" i="3"/>
  <c r="M9" i="3"/>
  <c r="M16" i="3" s="1"/>
  <c r="L9" i="3"/>
  <c r="L16" i="3" s="1"/>
  <c r="K9" i="3"/>
  <c r="K16" i="3" s="1"/>
  <c r="J31" i="3"/>
  <c r="I31" i="3"/>
  <c r="H31" i="3"/>
  <c r="J9" i="3"/>
  <c r="J16" i="3" s="1"/>
  <c r="I9" i="3"/>
  <c r="I16" i="3" s="1"/>
  <c r="H9" i="3"/>
  <c r="H16" i="3" s="1"/>
  <c r="C8" i="3"/>
  <c r="D7" i="3" s="1"/>
  <c r="D8" i="3" s="1"/>
  <c r="E7" i="3" s="1"/>
  <c r="E8" i="3" s="1"/>
  <c r="F7" i="3" s="1"/>
  <c r="F8" i="3" l="1"/>
  <c r="G7" i="3" s="1"/>
  <c r="E21" i="4"/>
  <c r="E23" i="4" s="1"/>
  <c r="E25" i="4" s="1"/>
  <c r="E33" i="4"/>
  <c r="E9" i="4"/>
  <c r="E13" i="4" s="1"/>
  <c r="C17" i="2"/>
  <c r="E32" i="4"/>
  <c r="C16" i="2"/>
  <c r="B17" i="2"/>
  <c r="B16" i="2"/>
  <c r="C18" i="2"/>
  <c r="C19" i="2"/>
  <c r="C3" i="2"/>
  <c r="C5" i="2" s="1"/>
  <c r="E11" i="4"/>
  <c r="C22" i="2"/>
  <c r="C4" i="2"/>
  <c r="D2" i="2"/>
  <c r="D17" i="2"/>
  <c r="D16" i="2"/>
  <c r="D3" i="2"/>
  <c r="D5" i="2" s="1"/>
  <c r="D4" i="2"/>
  <c r="E2" i="2"/>
  <c r="E17" i="2"/>
  <c r="C8" i="2"/>
  <c r="E16" i="2"/>
  <c r="E3" i="2"/>
  <c r="E5" i="2" s="1"/>
  <c r="E4" i="2"/>
  <c r="C9" i="2"/>
  <c r="C11" i="2" s="1"/>
  <c r="C10" i="2"/>
  <c r="F2" i="2"/>
  <c r="F17" i="2"/>
  <c r="D8" i="2"/>
  <c r="D18" i="2"/>
  <c r="D19" i="2"/>
  <c r="F16" i="2"/>
  <c r="F4" i="2"/>
  <c r="F3" i="2"/>
  <c r="F5" i="2" s="1"/>
  <c r="D10" i="2"/>
  <c r="D9" i="2"/>
  <c r="D11" i="2" s="1"/>
  <c r="G2" i="2"/>
  <c r="G17" i="2"/>
  <c r="D22" i="2"/>
  <c r="E18" i="2"/>
  <c r="E19" i="2"/>
  <c r="E8" i="2"/>
  <c r="G16" i="2"/>
  <c r="G3" i="2"/>
  <c r="G5" i="2" s="1"/>
  <c r="G4" i="2"/>
  <c r="E10" i="2"/>
  <c r="E9" i="2"/>
  <c r="E11" i="2" s="1"/>
  <c r="H2" i="2"/>
  <c r="H17" i="2"/>
  <c r="E22" i="2"/>
  <c r="F18" i="2"/>
  <c r="F19" i="2"/>
  <c r="F8" i="2"/>
  <c r="F9" i="2"/>
  <c r="F11" i="2" s="1"/>
  <c r="F10" i="2"/>
  <c r="H16" i="2"/>
  <c r="H3" i="2"/>
  <c r="H5" i="2" s="1"/>
  <c r="H4" i="2"/>
  <c r="I2" i="2"/>
  <c r="I17" i="2"/>
  <c r="G8" i="2"/>
  <c r="G18" i="2"/>
  <c r="G19" i="2"/>
  <c r="F22" i="2"/>
  <c r="I16" i="2"/>
  <c r="I3" i="2"/>
  <c r="I5" i="2" s="1"/>
  <c r="I4" i="2"/>
  <c r="G9" i="2"/>
  <c r="G11" i="2"/>
  <c r="G10" i="2"/>
  <c r="J2" i="2"/>
  <c r="J17" i="2"/>
  <c r="G22" i="2"/>
  <c r="H8" i="2"/>
  <c r="H18" i="2"/>
  <c r="H19" i="2"/>
  <c r="J16" i="2"/>
  <c r="J3" i="2"/>
  <c r="J5" i="2" s="1"/>
  <c r="J4" i="2"/>
  <c r="H10" i="2"/>
  <c r="H9" i="2"/>
  <c r="H11" i="2" s="1"/>
  <c r="K2" i="2"/>
  <c r="K17" i="2"/>
  <c r="I8" i="2"/>
  <c r="I18" i="2"/>
  <c r="I19" i="2"/>
  <c r="H22" i="2"/>
  <c r="K16" i="2"/>
  <c r="K3" i="2"/>
  <c r="K5" i="2" s="1"/>
  <c r="K4" i="2"/>
  <c r="I10" i="2"/>
  <c r="I9" i="2"/>
  <c r="I11" i="2" s="1"/>
  <c r="L2" i="2"/>
  <c r="L17" i="2"/>
  <c r="I22" i="2"/>
  <c r="J18" i="2"/>
  <c r="J19" i="2"/>
  <c r="J8" i="2"/>
  <c r="L16" i="2"/>
  <c r="L3" i="2"/>
  <c r="L5" i="2" s="1"/>
  <c r="L4" i="2"/>
  <c r="J9" i="2"/>
  <c r="J11" i="2" s="1"/>
  <c r="J10" i="2"/>
  <c r="M2" i="2"/>
  <c r="M17" i="2"/>
  <c r="J22" i="2"/>
  <c r="K18" i="2"/>
  <c r="K19" i="2"/>
  <c r="K8" i="2"/>
  <c r="M16" i="2"/>
  <c r="M3" i="2"/>
  <c r="M5" i="2" s="1"/>
  <c r="M4" i="2"/>
  <c r="K10" i="2"/>
  <c r="K9" i="2"/>
  <c r="K11" i="2" s="1"/>
  <c r="N2" i="2"/>
  <c r="N17" i="2"/>
  <c r="K22" i="2"/>
  <c r="L18" i="2"/>
  <c r="L19" i="2"/>
  <c r="L8" i="2"/>
  <c r="N16" i="2"/>
  <c r="N3" i="2"/>
  <c r="N5" i="2" s="1"/>
  <c r="N4" i="2"/>
  <c r="L10" i="2"/>
  <c r="L9" i="2"/>
  <c r="L11" i="2" s="1"/>
  <c r="O2" i="2"/>
  <c r="O17" i="2"/>
  <c r="M8" i="2"/>
  <c r="M18" i="2"/>
  <c r="M19" i="2"/>
  <c r="L22" i="2"/>
  <c r="O16" i="2"/>
  <c r="O3" i="2"/>
  <c r="O5" i="2" s="1"/>
  <c r="O4" i="2"/>
  <c r="M10" i="2"/>
  <c r="M9" i="2"/>
  <c r="M11" i="2" s="1"/>
  <c r="P2" i="2"/>
  <c r="P17" i="2"/>
  <c r="M22" i="2"/>
  <c r="N8" i="2"/>
  <c r="N18" i="2"/>
  <c r="N19" i="2"/>
  <c r="P16" i="2"/>
  <c r="P3" i="2"/>
  <c r="P5" i="2" s="1"/>
  <c r="P4" i="2"/>
  <c r="N9" i="2"/>
  <c r="N11" i="2" s="1"/>
  <c r="N10" i="2"/>
  <c r="Q2" i="2"/>
  <c r="Q17" i="2"/>
  <c r="O18" i="2"/>
  <c r="O19" i="2"/>
  <c r="O8" i="2"/>
  <c r="N22" i="2"/>
  <c r="Q16" i="2"/>
  <c r="Q3" i="2"/>
  <c r="Q5" i="2"/>
  <c r="Q4" i="2"/>
  <c r="O9" i="2"/>
  <c r="O11" i="2" s="1"/>
  <c r="O10" i="2"/>
  <c r="R2" i="2"/>
  <c r="R17" i="2"/>
  <c r="O22" i="2"/>
  <c r="P18" i="2"/>
  <c r="P19" i="2"/>
  <c r="P8" i="2"/>
  <c r="R16" i="2"/>
  <c r="R3" i="2"/>
  <c r="R5" i="2" s="1"/>
  <c r="R4" i="2"/>
  <c r="P10" i="2"/>
  <c r="P9" i="2"/>
  <c r="P11" i="2" s="1"/>
  <c r="S2" i="2"/>
  <c r="S17" i="2"/>
  <c r="Q8" i="2"/>
  <c r="Q18" i="2"/>
  <c r="Q19" i="2"/>
  <c r="P22" i="2"/>
  <c r="S16" i="2"/>
  <c r="S3" i="2"/>
  <c r="S5" i="2" s="1"/>
  <c r="S4" i="2"/>
  <c r="Q10" i="2"/>
  <c r="Q9" i="2"/>
  <c r="Q11" i="2" s="1"/>
  <c r="T2" i="2"/>
  <c r="T17" i="2"/>
  <c r="Q22" i="2"/>
  <c r="R18" i="2"/>
  <c r="R19" i="2"/>
  <c r="R8" i="2"/>
  <c r="R9" i="2"/>
  <c r="R11" i="2" s="1"/>
  <c r="R10" i="2"/>
  <c r="T16" i="2"/>
  <c r="T3" i="2"/>
  <c r="T5" i="2" s="1"/>
  <c r="T4" i="2"/>
  <c r="U2" i="2"/>
  <c r="U17" i="2"/>
  <c r="R22" i="2"/>
  <c r="S18" i="2"/>
  <c r="S19" i="2"/>
  <c r="S8" i="2"/>
  <c r="S10" i="2"/>
  <c r="S9" i="2"/>
  <c r="S11" i="2" s="1"/>
  <c r="U16" i="2"/>
  <c r="U3" i="2"/>
  <c r="U5" i="2"/>
  <c r="U4" i="2"/>
  <c r="V2" i="2"/>
  <c r="V17" i="2"/>
  <c r="S22" i="2"/>
  <c r="T8" i="2"/>
  <c r="T18" i="2"/>
  <c r="T19" i="2"/>
  <c r="V16" i="2"/>
  <c r="V3" i="2"/>
  <c r="V5" i="2" s="1"/>
  <c r="V4" i="2"/>
  <c r="T10" i="2"/>
  <c r="T9" i="2"/>
  <c r="T11" i="2" s="1"/>
  <c r="W2" i="2"/>
  <c r="W17" i="2"/>
  <c r="U18" i="2"/>
  <c r="U19" i="2"/>
  <c r="U8" i="2"/>
  <c r="T22" i="2"/>
  <c r="W16" i="2"/>
  <c r="W3" i="2"/>
  <c r="W5" i="2"/>
  <c r="W4" i="2"/>
  <c r="U10" i="2"/>
  <c r="U9" i="2"/>
  <c r="U11" i="2" s="1"/>
  <c r="X2" i="2"/>
  <c r="X17" i="2"/>
  <c r="V8" i="2"/>
  <c r="V18" i="2"/>
  <c r="V19" i="2"/>
  <c r="U22" i="2"/>
  <c r="X16" i="2"/>
  <c r="X3" i="2"/>
  <c r="X5" i="2" s="1"/>
  <c r="X4" i="2"/>
  <c r="V9" i="2"/>
  <c r="V11" i="2"/>
  <c r="V10" i="2"/>
  <c r="Y2" i="2"/>
  <c r="Y17" i="2"/>
  <c r="V22" i="2"/>
  <c r="W8" i="2"/>
  <c r="W18" i="2"/>
  <c r="W19" i="2"/>
  <c r="E28" i="2"/>
  <c r="W9" i="2"/>
  <c r="W11" i="2"/>
  <c r="W10" i="2"/>
  <c r="Y16" i="2"/>
  <c r="Y3" i="2"/>
  <c r="Y5" i="2" s="1"/>
  <c r="Y4" i="2"/>
  <c r="Z2" i="2"/>
  <c r="Z17" i="2"/>
  <c r="X8" i="2"/>
  <c r="X18" i="2"/>
  <c r="X19" i="2"/>
  <c r="W22" i="2"/>
  <c r="E31" i="2"/>
  <c r="X10" i="2"/>
  <c r="X9" i="2"/>
  <c r="X11" i="2"/>
  <c r="Z16" i="2"/>
  <c r="Z3" i="2"/>
  <c r="Z5" i="2" s="1"/>
  <c r="Z4" i="2"/>
  <c r="AA2" i="2"/>
  <c r="AA17" i="2"/>
  <c r="X22" i="2"/>
  <c r="Y18" i="2"/>
  <c r="Y19" i="2"/>
  <c r="Y8" i="2"/>
  <c r="AA16" i="2"/>
  <c r="AA3" i="2"/>
  <c r="AA5" i="2" s="1"/>
  <c r="AA4" i="2"/>
  <c r="Y10" i="2"/>
  <c r="Y9" i="2"/>
  <c r="Y11" i="2" s="1"/>
  <c r="AB2" i="2"/>
  <c r="AB17" i="2"/>
  <c r="Z8" i="2"/>
  <c r="Z18" i="2"/>
  <c r="Z19" i="2"/>
  <c r="Y22" i="2"/>
  <c r="AB16" i="2"/>
  <c r="AB3" i="2"/>
  <c r="AB5" i="2" s="1"/>
  <c r="AB4" i="2"/>
  <c r="Z9" i="2"/>
  <c r="Z11" i="2" s="1"/>
  <c r="Z10" i="2"/>
  <c r="AC2" i="2"/>
  <c r="AC17" i="2"/>
  <c r="AA18" i="2"/>
  <c r="AA19" i="2"/>
  <c r="AA8" i="2"/>
  <c r="Z22" i="2"/>
  <c r="AA10" i="2"/>
  <c r="AA9" i="2"/>
  <c r="AA11" i="2" s="1"/>
  <c r="AC16" i="2"/>
  <c r="AC3" i="2"/>
  <c r="AC5" i="2" s="1"/>
  <c r="AC4" i="2"/>
  <c r="AD2" i="2"/>
  <c r="AD17" i="2"/>
  <c r="AA22" i="2"/>
  <c r="AB18" i="2"/>
  <c r="AB19" i="2"/>
  <c r="AB8" i="2"/>
  <c r="AD16" i="2"/>
  <c r="AD3" i="2"/>
  <c r="AD5" i="2" s="1"/>
  <c r="AD4" i="2"/>
  <c r="AB10" i="2"/>
  <c r="AB9" i="2"/>
  <c r="AB11" i="2"/>
  <c r="AE2" i="2"/>
  <c r="AE17" i="2"/>
  <c r="AB22" i="2"/>
  <c r="AC18" i="2"/>
  <c r="AC19" i="2"/>
  <c r="AC8" i="2"/>
  <c r="AE16" i="2"/>
  <c r="AE3" i="2"/>
  <c r="AE5" i="2" s="1"/>
  <c r="AE4" i="2"/>
  <c r="AC10" i="2"/>
  <c r="AC9" i="2"/>
  <c r="AC11" i="2" s="1"/>
  <c r="AF2" i="2"/>
  <c r="AF17" i="2"/>
  <c r="AD8" i="2"/>
  <c r="AD18" i="2"/>
  <c r="AD19" i="2"/>
  <c r="AC22" i="2"/>
  <c r="AF16" i="2"/>
  <c r="AF3" i="2"/>
  <c r="AF5" i="2" s="1"/>
  <c r="AF4" i="2"/>
  <c r="AD9" i="2"/>
  <c r="AD11" i="2" s="1"/>
  <c r="AD10" i="2"/>
  <c r="AG2" i="2"/>
  <c r="AG17" i="2"/>
  <c r="AD22" i="2"/>
  <c r="AE18" i="2"/>
  <c r="AE19" i="2"/>
  <c r="AE8" i="2"/>
  <c r="AG16" i="2"/>
  <c r="AG3" i="2"/>
  <c r="AG5" i="2" s="1"/>
  <c r="AG4" i="2"/>
  <c r="AE9" i="2"/>
  <c r="AE11" i="2" s="1"/>
  <c r="AE10" i="2"/>
  <c r="AH2" i="2"/>
  <c r="AH17" i="2"/>
  <c r="AF18" i="2"/>
  <c r="AF19" i="2"/>
  <c r="AF8" i="2"/>
  <c r="AE22" i="2"/>
  <c r="AH16" i="2"/>
  <c r="AH3" i="2"/>
  <c r="AH5" i="2" s="1"/>
  <c r="AH4" i="2"/>
  <c r="AF10" i="2"/>
  <c r="AF9" i="2"/>
  <c r="AF11" i="2" s="1"/>
  <c r="AI2" i="2"/>
  <c r="AI17" i="2"/>
  <c r="AG18" i="2"/>
  <c r="AG19" i="2"/>
  <c r="AG8" i="2"/>
  <c r="AF22" i="2"/>
  <c r="AI16" i="2"/>
  <c r="AI3" i="2"/>
  <c r="AI5" i="2" s="1"/>
  <c r="AI4" i="2"/>
  <c r="AG10" i="2"/>
  <c r="AG9" i="2"/>
  <c r="AG11" i="2" s="1"/>
  <c r="AJ2" i="2"/>
  <c r="AJ17" i="2"/>
  <c r="AG22" i="2"/>
  <c r="AH8" i="2"/>
  <c r="AH18" i="2"/>
  <c r="AH19" i="2"/>
  <c r="AJ16" i="2"/>
  <c r="AJ3" i="2"/>
  <c r="AJ5" i="2" s="1"/>
  <c r="AJ4" i="2"/>
  <c r="AH9" i="2"/>
  <c r="AH11" i="2" s="1"/>
  <c r="AH10" i="2"/>
  <c r="AK2" i="2"/>
  <c r="AK17" i="2"/>
  <c r="AH22" i="2"/>
  <c r="AI18" i="2"/>
  <c r="AI19" i="2"/>
  <c r="AI8" i="2"/>
  <c r="AK16" i="2"/>
  <c r="AK3" i="2"/>
  <c r="AK5" i="2" s="1"/>
  <c r="AK4" i="2"/>
  <c r="AI10" i="2"/>
  <c r="AI9" i="2"/>
  <c r="AI11" i="2" s="1"/>
  <c r="AL2" i="2"/>
  <c r="AL17" i="2"/>
  <c r="AI22" i="2"/>
  <c r="AJ8" i="2"/>
  <c r="AJ18" i="2"/>
  <c r="AJ19" i="2"/>
  <c r="AL16" i="2"/>
  <c r="AL3" i="2"/>
  <c r="AL5" i="2" s="1"/>
  <c r="AL4" i="2"/>
  <c r="AJ10" i="2"/>
  <c r="AJ9" i="2"/>
  <c r="AJ11" i="2" s="1"/>
  <c r="AM2" i="2"/>
  <c r="AM17" i="2"/>
  <c r="AJ22" i="2"/>
  <c r="AK18" i="2"/>
  <c r="AK19" i="2"/>
  <c r="AK8" i="2"/>
  <c r="AM16" i="2"/>
  <c r="AM3" i="2"/>
  <c r="AM5" i="2" s="1"/>
  <c r="AM4" i="2"/>
  <c r="AK10" i="2"/>
  <c r="AK9" i="2"/>
  <c r="AK11" i="2" s="1"/>
  <c r="AN2" i="2"/>
  <c r="AN17" i="2"/>
  <c r="AK22" i="2"/>
  <c r="AL18" i="2"/>
  <c r="AL19" i="2"/>
  <c r="AL8" i="2"/>
  <c r="AN16" i="2"/>
  <c r="AN3" i="2"/>
  <c r="AN5" i="2" s="1"/>
  <c r="AN4" i="2"/>
  <c r="AL9" i="2"/>
  <c r="AL11" i="2"/>
  <c r="AL10" i="2"/>
  <c r="AO2" i="2"/>
  <c r="AO17" i="2"/>
  <c r="AM8" i="2"/>
  <c r="AM18" i="2"/>
  <c r="AM19" i="2"/>
  <c r="AL22" i="2"/>
  <c r="AO16" i="2"/>
  <c r="AO3" i="2"/>
  <c r="AO5" i="2" s="1"/>
  <c r="AO4" i="2"/>
  <c r="AM9" i="2"/>
  <c r="AM11" i="2" s="1"/>
  <c r="AM10" i="2"/>
  <c r="AP2" i="2"/>
  <c r="AP17" i="2"/>
  <c r="AN18" i="2"/>
  <c r="AN19" i="2"/>
  <c r="AN8" i="2"/>
  <c r="AM22" i="2"/>
  <c r="AP16" i="2"/>
  <c r="AP3" i="2"/>
  <c r="AP5" i="2"/>
  <c r="AP4" i="2"/>
  <c r="AN10" i="2"/>
  <c r="AN9" i="2"/>
  <c r="AN11" i="2" s="1"/>
  <c r="AQ2" i="2"/>
  <c r="AQ17" i="2"/>
  <c r="AO8" i="2"/>
  <c r="AO18" i="2"/>
  <c r="AO19" i="2"/>
  <c r="AN22" i="2"/>
  <c r="AQ16" i="2"/>
  <c r="AQ3" i="2"/>
  <c r="AQ5" i="2" s="1"/>
  <c r="AQ4" i="2"/>
  <c r="AO10" i="2"/>
  <c r="AO9" i="2"/>
  <c r="AO11" i="2" s="1"/>
  <c r="AR2" i="2"/>
  <c r="AR17" i="2"/>
  <c r="AP18" i="2"/>
  <c r="AP19" i="2"/>
  <c r="AP8" i="2"/>
  <c r="AO22" i="2"/>
  <c r="AR16" i="2"/>
  <c r="AR3" i="2"/>
  <c r="AR5" i="2" s="1"/>
  <c r="AR4" i="2"/>
  <c r="AP9" i="2"/>
  <c r="AP11" i="2"/>
  <c r="AP10" i="2"/>
  <c r="AS2" i="2"/>
  <c r="AS17" i="2"/>
  <c r="AP22" i="2"/>
  <c r="AQ8" i="2"/>
  <c r="AQ18" i="2"/>
  <c r="AQ19" i="2"/>
  <c r="AS16" i="2"/>
  <c r="AS3" i="2"/>
  <c r="AS5" i="2" s="1"/>
  <c r="AS4" i="2"/>
  <c r="AQ10" i="2"/>
  <c r="AQ9" i="2"/>
  <c r="AQ11" i="2" s="1"/>
  <c r="AT2" i="2"/>
  <c r="AT17" i="2"/>
  <c r="AR8" i="2"/>
  <c r="AR18" i="2"/>
  <c r="AR19" i="2"/>
  <c r="AQ22" i="2"/>
  <c r="AT16" i="2"/>
  <c r="AT3" i="2"/>
  <c r="AT5" i="2" s="1"/>
  <c r="AT4" i="2"/>
  <c r="AR10" i="2"/>
  <c r="AR9" i="2"/>
  <c r="AR11" i="2"/>
  <c r="AU2" i="2"/>
  <c r="AU17" i="2"/>
  <c r="AR22" i="2"/>
  <c r="AS18" i="2"/>
  <c r="AS19" i="2"/>
  <c r="AS8" i="2"/>
  <c r="AS10" i="2"/>
  <c r="AS9" i="2"/>
  <c r="AS11" i="2" s="1"/>
  <c r="AU16" i="2"/>
  <c r="AU3" i="2"/>
  <c r="AU5" i="2" s="1"/>
  <c r="AU4" i="2"/>
  <c r="AV2" i="2"/>
  <c r="AV17" i="2"/>
  <c r="AT8" i="2"/>
  <c r="AT18" i="2"/>
  <c r="AT19" i="2"/>
  <c r="AS22" i="2"/>
  <c r="AT9" i="2"/>
  <c r="AT11" i="2"/>
  <c r="AT10" i="2"/>
  <c r="AV16" i="2"/>
  <c r="AV3" i="2"/>
  <c r="AV5" i="2"/>
  <c r="AV4" i="2"/>
  <c r="AW2" i="2"/>
  <c r="AW17" i="2"/>
  <c r="AT22" i="2"/>
  <c r="AU8" i="2"/>
  <c r="AU18" i="2"/>
  <c r="AU19" i="2"/>
  <c r="AW16" i="2"/>
  <c r="AW3" i="2"/>
  <c r="AW5" i="2" s="1"/>
  <c r="AW4" i="2"/>
  <c r="AU9" i="2"/>
  <c r="AU11" i="2" s="1"/>
  <c r="AU10" i="2"/>
  <c r="AX2" i="2"/>
  <c r="AX17" i="2"/>
  <c r="AV18" i="2"/>
  <c r="AV19" i="2"/>
  <c r="AV8" i="2"/>
  <c r="AU22" i="2"/>
  <c r="AX16" i="2"/>
  <c r="AX3" i="2"/>
  <c r="AX5" i="2" s="1"/>
  <c r="AX4" i="2"/>
  <c r="AV10" i="2"/>
  <c r="AV9" i="2"/>
  <c r="AV11" i="2" s="1"/>
  <c r="AY2" i="2"/>
  <c r="AY17" i="2"/>
  <c r="AW18" i="2"/>
  <c r="AW19" i="2"/>
  <c r="AW8" i="2"/>
  <c r="AV22" i="2"/>
  <c r="AW10" i="2"/>
  <c r="AW9" i="2"/>
  <c r="AW11" i="2" s="1"/>
  <c r="AY16" i="2"/>
  <c r="AY3" i="2"/>
  <c r="AY5" i="2" s="1"/>
  <c r="AY4" i="2"/>
  <c r="AZ2" i="2"/>
  <c r="AZ17" i="2"/>
  <c r="AX8" i="2"/>
  <c r="AX18" i="2"/>
  <c r="AX19" i="2"/>
  <c r="AW22" i="2"/>
  <c r="AX9" i="2"/>
  <c r="AX11" i="2" s="1"/>
  <c r="AX10" i="2"/>
  <c r="AZ16" i="2"/>
  <c r="AZ3" i="2"/>
  <c r="AZ5" i="2"/>
  <c r="AZ4" i="2"/>
  <c r="BA2" i="2"/>
  <c r="BA17" i="2"/>
  <c r="AY8" i="2"/>
  <c r="AY18" i="2"/>
  <c r="AY19" i="2"/>
  <c r="AX22" i="2"/>
  <c r="BA16" i="2"/>
  <c r="BA3" i="2"/>
  <c r="BA5" i="2" s="1"/>
  <c r="BA4" i="2"/>
  <c r="AY10" i="2"/>
  <c r="AY9" i="2"/>
  <c r="AY11" i="2" s="1"/>
  <c r="BB2" i="2"/>
  <c r="BB17" i="2"/>
  <c r="AZ8" i="2"/>
  <c r="AZ18" i="2"/>
  <c r="AZ19" i="2"/>
  <c r="AY22" i="2"/>
  <c r="BB16" i="2"/>
  <c r="BB4" i="2"/>
  <c r="BB3" i="2"/>
  <c r="BB5" i="2" s="1"/>
  <c r="AZ10" i="2"/>
  <c r="AZ9" i="2"/>
  <c r="AZ11" i="2" s="1"/>
  <c r="BC2" i="2"/>
  <c r="BC17" i="2"/>
  <c r="AZ22" i="2"/>
  <c r="BA18" i="2"/>
  <c r="BA19" i="2"/>
  <c r="BA8" i="2"/>
  <c r="BC16" i="2"/>
  <c r="BC3" i="2"/>
  <c r="BC5" i="2" s="1"/>
  <c r="BC4" i="2"/>
  <c r="BA10" i="2"/>
  <c r="BA9" i="2"/>
  <c r="BA11" i="2" s="1"/>
  <c r="BD2" i="2"/>
  <c r="BD17" i="2"/>
  <c r="BA22" i="2"/>
  <c r="BB8" i="2"/>
  <c r="BB18" i="2"/>
  <c r="BB19" i="2"/>
  <c r="BD16" i="2"/>
  <c r="BD3" i="2"/>
  <c r="BD5" i="2" s="1"/>
  <c r="BD4" i="2"/>
  <c r="BB9" i="2"/>
  <c r="BB11" i="2" s="1"/>
  <c r="BB10" i="2"/>
  <c r="BE2" i="2"/>
  <c r="BE17" i="2"/>
  <c r="BB22" i="2"/>
  <c r="BC8" i="2"/>
  <c r="BC18" i="2"/>
  <c r="BC19" i="2"/>
  <c r="BE16" i="2"/>
  <c r="BE3" i="2"/>
  <c r="BE5" i="2" s="1"/>
  <c r="BE4" i="2"/>
  <c r="BC9" i="2"/>
  <c r="BC11" i="2" s="1"/>
  <c r="BC10" i="2"/>
  <c r="BF2" i="2"/>
  <c r="BF17" i="2"/>
  <c r="BC22" i="2"/>
  <c r="BD18" i="2"/>
  <c r="BD19" i="2"/>
  <c r="BD8" i="2"/>
  <c r="BF16" i="2"/>
  <c r="BF3" i="2"/>
  <c r="BF5" i="2" s="1"/>
  <c r="BF4" i="2"/>
  <c r="BD10" i="2"/>
  <c r="BD9" i="2"/>
  <c r="BD11" i="2" s="1"/>
  <c r="BG2" i="2"/>
  <c r="BG17" i="2"/>
  <c r="BD22" i="2"/>
  <c r="BE8" i="2"/>
  <c r="BE18" i="2"/>
  <c r="BE19" i="2"/>
  <c r="BE10" i="2"/>
  <c r="BE9" i="2"/>
  <c r="BE11" i="2" s="1"/>
  <c r="BG16" i="2"/>
  <c r="BG3" i="2"/>
  <c r="BG5" i="2"/>
  <c r="BG4" i="2"/>
  <c r="BH2" i="2"/>
  <c r="BH17" i="2"/>
  <c r="BF18" i="2"/>
  <c r="BF19" i="2"/>
  <c r="BF8" i="2"/>
  <c r="BE22" i="2"/>
  <c r="BF9" i="2"/>
  <c r="BF11" i="2" s="1"/>
  <c r="BF10" i="2"/>
  <c r="BH16" i="2"/>
  <c r="BH3" i="2"/>
  <c r="BH5" i="2" s="1"/>
  <c r="BH4" i="2"/>
  <c r="BI2" i="2"/>
  <c r="BI17" i="2"/>
  <c r="BF22" i="2"/>
  <c r="BG8" i="2"/>
  <c r="BG18" i="2"/>
  <c r="BG19" i="2"/>
  <c r="BI16" i="2"/>
  <c r="BI3" i="2"/>
  <c r="BI5" i="2" s="1"/>
  <c r="BI4" i="2"/>
  <c r="BG10" i="2"/>
  <c r="BG9" i="2"/>
  <c r="BG11" i="2" s="1"/>
  <c r="BJ2" i="2"/>
  <c r="BJ17" i="2"/>
  <c r="BG22" i="2"/>
  <c r="BH18" i="2"/>
  <c r="BH19" i="2"/>
  <c r="BH8" i="2"/>
  <c r="BJ16" i="2"/>
  <c r="BJ4" i="2"/>
  <c r="BJ3" i="2"/>
  <c r="BJ5" i="2" s="1"/>
  <c r="BH10" i="2"/>
  <c r="BH9" i="2"/>
  <c r="BH11" i="2"/>
  <c r="BK2" i="2"/>
  <c r="BK17" i="2"/>
  <c r="BH22" i="2"/>
  <c r="BI18" i="2"/>
  <c r="BI19" i="2"/>
  <c r="BI8" i="2"/>
  <c r="BK16" i="2"/>
  <c r="BK3" i="2"/>
  <c r="BK5" i="2" s="1"/>
  <c r="BK4" i="2"/>
  <c r="BI10" i="2"/>
  <c r="BI9" i="2"/>
  <c r="BI11" i="2" s="1"/>
  <c r="BL2" i="2"/>
  <c r="BL17" i="2"/>
  <c r="BI22" i="2"/>
  <c r="BJ18" i="2"/>
  <c r="BJ19" i="2"/>
  <c r="BJ8" i="2"/>
  <c r="BL16" i="2"/>
  <c r="BL3" i="2"/>
  <c r="BL5" i="2" s="1"/>
  <c r="BL4" i="2"/>
  <c r="BJ9" i="2"/>
  <c r="BJ11" i="2" s="1"/>
  <c r="BJ10" i="2"/>
  <c r="BM2" i="2"/>
  <c r="BM17" i="2"/>
  <c r="BK8" i="2"/>
  <c r="BK18" i="2"/>
  <c r="BK19" i="2"/>
  <c r="BJ22" i="2"/>
  <c r="BM16" i="2"/>
  <c r="BM3" i="2"/>
  <c r="BM5" i="2" s="1"/>
  <c r="BM4" i="2"/>
  <c r="BK9" i="2"/>
  <c r="BK11" i="2"/>
  <c r="BK10" i="2"/>
  <c r="BN2" i="2"/>
  <c r="BN17" i="2"/>
  <c r="BK22" i="2"/>
  <c r="BL18" i="2"/>
  <c r="BL19" i="2"/>
  <c r="BL8" i="2"/>
  <c r="BN16" i="2"/>
  <c r="BN3" i="2"/>
  <c r="BN5" i="2" s="1"/>
  <c r="BN4" i="2"/>
  <c r="BL10" i="2"/>
  <c r="BL9" i="2"/>
  <c r="BL11" i="2" s="1"/>
  <c r="BO2" i="2"/>
  <c r="BO17" i="2"/>
  <c r="BM8" i="2"/>
  <c r="BM18" i="2"/>
  <c r="BM19" i="2"/>
  <c r="BL22" i="2"/>
  <c r="BO16" i="2"/>
  <c r="BO3" i="2"/>
  <c r="BO5" i="2" s="1"/>
  <c r="BO4" i="2"/>
  <c r="BM10" i="2"/>
  <c r="BM9" i="2"/>
  <c r="BM11" i="2" s="1"/>
  <c r="BP2" i="2"/>
  <c r="BP17" i="2"/>
  <c r="BM22" i="2"/>
  <c r="BN8" i="2"/>
  <c r="BN18" i="2"/>
  <c r="BN19" i="2"/>
  <c r="BP16" i="2"/>
  <c r="BP3" i="2"/>
  <c r="BP5" i="2" s="1"/>
  <c r="BP4" i="2"/>
  <c r="BN9" i="2"/>
  <c r="BN11" i="2" s="1"/>
  <c r="BN10" i="2"/>
  <c r="BQ2" i="2"/>
  <c r="BQ17" i="2"/>
  <c r="BO8" i="2"/>
  <c r="BO18" i="2"/>
  <c r="BO19" i="2"/>
  <c r="BN22" i="2"/>
  <c r="BQ16" i="2"/>
  <c r="BQ3" i="2"/>
  <c r="BQ5" i="2" s="1"/>
  <c r="BQ4" i="2"/>
  <c r="BO10" i="2"/>
  <c r="BO9" i="2"/>
  <c r="BO11" i="2" s="1"/>
  <c r="BR2" i="2"/>
  <c r="BR17" i="2"/>
  <c r="BP18" i="2"/>
  <c r="BP19" i="2"/>
  <c r="BP8" i="2"/>
  <c r="BO22" i="2"/>
  <c r="BR16" i="2"/>
  <c r="BR3" i="2"/>
  <c r="BR5" i="2" s="1"/>
  <c r="BR4" i="2"/>
  <c r="BP10" i="2"/>
  <c r="BP9" i="2"/>
  <c r="BP11" i="2" s="1"/>
  <c r="BS2" i="2"/>
  <c r="BS17" i="2"/>
  <c r="BQ18" i="2"/>
  <c r="BQ19" i="2"/>
  <c r="BQ8" i="2"/>
  <c r="BP22" i="2"/>
  <c r="BS16" i="2"/>
  <c r="BS3" i="2"/>
  <c r="BS5" i="2" s="1"/>
  <c r="BS4" i="2"/>
  <c r="BQ10" i="2"/>
  <c r="BQ9" i="2"/>
  <c r="BQ11" i="2" s="1"/>
  <c r="BT2" i="2"/>
  <c r="BT17" i="2"/>
  <c r="BR8" i="2"/>
  <c r="BR18" i="2"/>
  <c r="BR19" i="2"/>
  <c r="BQ22" i="2"/>
  <c r="BR9" i="2"/>
  <c r="BR11" i="2" s="1"/>
  <c r="BR10" i="2"/>
  <c r="BT16" i="2"/>
  <c r="BT3" i="2"/>
  <c r="BT5" i="2" s="1"/>
  <c r="BT4" i="2"/>
  <c r="BU2" i="2"/>
  <c r="BU17" i="2"/>
  <c r="BR22" i="2"/>
  <c r="BS8" i="2"/>
  <c r="BS18" i="2"/>
  <c r="BS19" i="2"/>
  <c r="BU16" i="2"/>
  <c r="BU3" i="2"/>
  <c r="BU5" i="2" s="1"/>
  <c r="BU4" i="2"/>
  <c r="BS9" i="2"/>
  <c r="BS11" i="2" s="1"/>
  <c r="BS10" i="2"/>
  <c r="BV2" i="2"/>
  <c r="BV17" i="2"/>
  <c r="BT18" i="2"/>
  <c r="BT19" i="2"/>
  <c r="BT8" i="2"/>
  <c r="BS22" i="2"/>
  <c r="BV16" i="2"/>
  <c r="BV3" i="2"/>
  <c r="BV5" i="2" s="1"/>
  <c r="BV4" i="2"/>
  <c r="BT10" i="2"/>
  <c r="BT9" i="2"/>
  <c r="BT11" i="2" s="1"/>
  <c r="BW2" i="2"/>
  <c r="BW17" i="2"/>
  <c r="BU8" i="2"/>
  <c r="BU18" i="2"/>
  <c r="BU19" i="2"/>
  <c r="BT22" i="2"/>
  <c r="BW16" i="2"/>
  <c r="BW3" i="2"/>
  <c r="BW5" i="2" s="1"/>
  <c r="BW4" i="2"/>
  <c r="BU10" i="2"/>
  <c r="BU9" i="2"/>
  <c r="BU11" i="2" s="1"/>
  <c r="BX2" i="2"/>
  <c r="BX17" i="2"/>
  <c r="BV8" i="2"/>
  <c r="BV18" i="2"/>
  <c r="BV19" i="2"/>
  <c r="BU22" i="2"/>
  <c r="BX16" i="2"/>
  <c r="BX3" i="2"/>
  <c r="BX5" i="2" s="1"/>
  <c r="BX4" i="2"/>
  <c r="BV9" i="2"/>
  <c r="BV11" i="2"/>
  <c r="BV10" i="2"/>
  <c r="BY2" i="2"/>
  <c r="BY17" i="2"/>
  <c r="BW18" i="2"/>
  <c r="BW19" i="2"/>
  <c r="BW8" i="2"/>
  <c r="BV22" i="2"/>
  <c r="BY16" i="2"/>
  <c r="BY3" i="2"/>
  <c r="BY5" i="2" s="1"/>
  <c r="BY4" i="2"/>
  <c r="BW10" i="2"/>
  <c r="BW9" i="2"/>
  <c r="BW11" i="2" s="1"/>
  <c r="BZ2" i="2"/>
  <c r="BZ17" i="2"/>
  <c r="BX8" i="2"/>
  <c r="BX18" i="2"/>
  <c r="BX19" i="2"/>
  <c r="BW22" i="2"/>
  <c r="BZ16" i="2"/>
  <c r="BZ3" i="2"/>
  <c r="BZ5" i="2" s="1"/>
  <c r="BZ4" i="2"/>
  <c r="BX10" i="2"/>
  <c r="BX9" i="2"/>
  <c r="BX11" i="2" s="1"/>
  <c r="CA2" i="2"/>
  <c r="CA17" i="2"/>
  <c r="BY18" i="2"/>
  <c r="BY19" i="2"/>
  <c r="BY8" i="2"/>
  <c r="BX22" i="2"/>
  <c r="CA16" i="2"/>
  <c r="CA3" i="2"/>
  <c r="CA5" i="2" s="1"/>
  <c r="CA4" i="2"/>
  <c r="BY10" i="2"/>
  <c r="BY9" i="2"/>
  <c r="BY11" i="2" s="1"/>
  <c r="CB2" i="2"/>
  <c r="CB17" i="2"/>
  <c r="BY22" i="2"/>
  <c r="BZ18" i="2"/>
  <c r="BZ19" i="2"/>
  <c r="BZ8" i="2"/>
  <c r="CB16" i="2"/>
  <c r="CB3" i="2"/>
  <c r="CB5" i="2" s="1"/>
  <c r="CB4" i="2"/>
  <c r="BZ9" i="2"/>
  <c r="BZ11" i="2" s="1"/>
  <c r="BZ10" i="2"/>
  <c r="CC2" i="2"/>
  <c r="CC17" i="2"/>
  <c r="CA8" i="2"/>
  <c r="CA18" i="2"/>
  <c r="CA19" i="2"/>
  <c r="BZ22" i="2"/>
  <c r="CC16" i="2"/>
  <c r="CC3" i="2"/>
  <c r="CC5" i="2" s="1"/>
  <c r="CC4" i="2"/>
  <c r="CA9" i="2"/>
  <c r="CA11" i="2" s="1"/>
  <c r="CA10" i="2"/>
  <c r="CD2" i="2"/>
  <c r="CD17" i="2"/>
  <c r="CA22" i="2"/>
  <c r="CB18" i="2"/>
  <c r="CB19" i="2"/>
  <c r="CB8" i="2"/>
  <c r="CD16" i="2"/>
  <c r="CD3" i="2"/>
  <c r="CD5" i="2" s="1"/>
  <c r="CD4" i="2"/>
  <c r="CB10" i="2"/>
  <c r="CB9" i="2"/>
  <c r="CB11" i="2" s="1"/>
  <c r="CE2" i="2"/>
  <c r="CE17" i="2"/>
  <c r="CC8" i="2"/>
  <c r="CC18" i="2"/>
  <c r="CC19" i="2"/>
  <c r="CB22" i="2"/>
  <c r="CE16" i="2"/>
  <c r="CE3" i="2"/>
  <c r="CE5" i="2" s="1"/>
  <c r="CE4" i="2"/>
  <c r="CC10" i="2"/>
  <c r="CC9" i="2"/>
  <c r="CC11" i="2" s="1"/>
  <c r="CF2" i="2"/>
  <c r="CF17" i="2"/>
  <c r="CC22" i="2"/>
  <c r="CD8" i="2"/>
  <c r="CD18" i="2"/>
  <c r="CD19" i="2"/>
  <c r="CF16" i="2"/>
  <c r="CF3" i="2"/>
  <c r="CF5" i="2" s="1"/>
  <c r="CF4" i="2"/>
  <c r="CD9" i="2"/>
  <c r="CD11" i="2" s="1"/>
  <c r="CD10" i="2"/>
  <c r="CG2" i="2"/>
  <c r="CG17" i="2"/>
  <c r="CE8" i="2"/>
  <c r="CE18" i="2"/>
  <c r="CE19" i="2"/>
  <c r="CD22" i="2"/>
  <c r="CG16" i="2"/>
  <c r="CG3" i="2"/>
  <c r="CG5" i="2"/>
  <c r="CG4" i="2"/>
  <c r="CE10" i="2"/>
  <c r="CE9" i="2"/>
  <c r="CE11" i="2" s="1"/>
  <c r="CH2" i="2"/>
  <c r="CH17" i="2"/>
  <c r="CE22" i="2"/>
  <c r="CF8" i="2"/>
  <c r="CF18" i="2"/>
  <c r="CF19" i="2"/>
  <c r="CH16" i="2"/>
  <c r="CH3" i="2"/>
  <c r="CH5" i="2" s="1"/>
  <c r="CH4" i="2"/>
  <c r="CF10" i="2"/>
  <c r="CF9" i="2"/>
  <c r="CF11" i="2"/>
  <c r="CI2" i="2"/>
  <c r="CI17" i="2"/>
  <c r="CG8" i="2"/>
  <c r="CG18" i="2"/>
  <c r="CG19" i="2"/>
  <c r="CF22" i="2"/>
  <c r="CI16" i="2"/>
  <c r="CI3" i="2"/>
  <c r="CI5" i="2" s="1"/>
  <c r="CI4" i="2"/>
  <c r="CG10" i="2"/>
  <c r="CG9" i="2"/>
  <c r="CG11" i="2"/>
  <c r="CJ2" i="2"/>
  <c r="CJ17" i="2"/>
  <c r="CG22" i="2"/>
  <c r="CH8" i="2"/>
  <c r="CH18" i="2"/>
  <c r="CH19" i="2"/>
  <c r="CJ16" i="2"/>
  <c r="CJ3" i="2"/>
  <c r="CJ5" i="2" s="1"/>
  <c r="CJ4" i="2"/>
  <c r="CH9" i="2"/>
  <c r="CH11" i="2" s="1"/>
  <c r="CH10" i="2"/>
  <c r="CK2" i="2"/>
  <c r="CK17" i="2"/>
  <c r="CI18" i="2"/>
  <c r="CI19" i="2"/>
  <c r="CI8" i="2"/>
  <c r="CH22" i="2"/>
  <c r="CK16" i="2"/>
  <c r="CK3" i="2"/>
  <c r="CK5" i="2" s="1"/>
  <c r="CK4" i="2"/>
  <c r="CI9" i="2"/>
  <c r="CI11" i="2" s="1"/>
  <c r="CI10" i="2"/>
  <c r="CL2" i="2"/>
  <c r="CL17" i="2"/>
  <c r="CJ8" i="2"/>
  <c r="CJ18" i="2"/>
  <c r="CJ19" i="2"/>
  <c r="CI22" i="2"/>
  <c r="CL16" i="2"/>
  <c r="CL3" i="2"/>
  <c r="CL5" i="2" s="1"/>
  <c r="CL4" i="2"/>
  <c r="CJ10" i="2"/>
  <c r="CJ9" i="2"/>
  <c r="CJ11" i="2" s="1"/>
  <c r="CM2" i="2"/>
  <c r="CM17" i="2"/>
  <c r="CK8" i="2"/>
  <c r="CK18" i="2"/>
  <c r="CK19" i="2"/>
  <c r="CJ22" i="2"/>
  <c r="CM16" i="2"/>
  <c r="CM3" i="2"/>
  <c r="CM5" i="2" s="1"/>
  <c r="CM4" i="2"/>
  <c r="CK10" i="2"/>
  <c r="CK9" i="2"/>
  <c r="CK11" i="2" s="1"/>
  <c r="CN2" i="2"/>
  <c r="CN17" i="2"/>
  <c r="CL8" i="2"/>
  <c r="CL18" i="2"/>
  <c r="CL19" i="2"/>
  <c r="CK22" i="2"/>
  <c r="CN16" i="2"/>
  <c r="CN3" i="2"/>
  <c r="CN5" i="2" s="1"/>
  <c r="CN4" i="2"/>
  <c r="CL9" i="2"/>
  <c r="CL11" i="2" s="1"/>
  <c r="CL10" i="2"/>
  <c r="CO2" i="2"/>
  <c r="CO17" i="2"/>
  <c r="CL22" i="2"/>
  <c r="CM18" i="2"/>
  <c r="CM19" i="2"/>
  <c r="CM8" i="2"/>
  <c r="CO16" i="2"/>
  <c r="CO3" i="2"/>
  <c r="CO5" i="2" s="1"/>
  <c r="CO4" i="2"/>
  <c r="CM10" i="2"/>
  <c r="CM9" i="2"/>
  <c r="CM11" i="2" s="1"/>
  <c r="CP2" i="2"/>
  <c r="CP17" i="2"/>
  <c r="CN8" i="2"/>
  <c r="CN18" i="2"/>
  <c r="CN19" i="2"/>
  <c r="CM22" i="2"/>
  <c r="CN10" i="2"/>
  <c r="CN9" i="2"/>
  <c r="CN11" i="2" s="1"/>
  <c r="CP16" i="2"/>
  <c r="CP3" i="2"/>
  <c r="CP5" i="2" s="1"/>
  <c r="CP4" i="2"/>
  <c r="CQ2" i="2"/>
  <c r="CQ17" i="2"/>
  <c r="CN22" i="2"/>
  <c r="CO8" i="2"/>
  <c r="CO18" i="2"/>
  <c r="CO19" i="2"/>
  <c r="CO10" i="2"/>
  <c r="CO9" i="2"/>
  <c r="CO11" i="2" s="1"/>
  <c r="CQ16" i="2"/>
  <c r="CQ3" i="2"/>
  <c r="CQ5" i="2"/>
  <c r="CQ4" i="2"/>
  <c r="CR2" i="2"/>
  <c r="CR17" i="2"/>
  <c r="CP18" i="2"/>
  <c r="CP19" i="2"/>
  <c r="CP8" i="2"/>
  <c r="CO22" i="2"/>
  <c r="CR16" i="2"/>
  <c r="CR3" i="2"/>
  <c r="CR5" i="2" s="1"/>
  <c r="CR4" i="2"/>
  <c r="CP9" i="2"/>
  <c r="CP11" i="2" s="1"/>
  <c r="CP10" i="2"/>
  <c r="CS2" i="2"/>
  <c r="CS17" i="2"/>
  <c r="CQ8" i="2"/>
  <c r="CQ18" i="2"/>
  <c r="CQ19" i="2"/>
  <c r="CP22" i="2"/>
  <c r="CS16" i="2"/>
  <c r="CS3" i="2"/>
  <c r="CS5" i="2" s="1"/>
  <c r="CS4" i="2"/>
  <c r="CQ9" i="2"/>
  <c r="CQ11" i="2" s="1"/>
  <c r="CQ10" i="2"/>
  <c r="CT2" i="2"/>
  <c r="CT17" i="2"/>
  <c r="CR18" i="2"/>
  <c r="CR19" i="2"/>
  <c r="CR8" i="2"/>
  <c r="CQ22" i="2"/>
  <c r="CT16" i="2"/>
  <c r="CT3" i="2"/>
  <c r="CT5" i="2" s="1"/>
  <c r="CT4" i="2"/>
  <c r="CR10" i="2"/>
  <c r="CR9" i="2"/>
  <c r="CR11" i="2" s="1"/>
  <c r="CU2" i="2"/>
  <c r="CU17" i="2"/>
  <c r="CR22" i="2"/>
  <c r="CS18" i="2"/>
  <c r="CS19" i="2"/>
  <c r="CS8" i="2"/>
  <c r="CU16" i="2"/>
  <c r="CU3" i="2"/>
  <c r="CU5" i="2"/>
  <c r="CU4" i="2"/>
  <c r="CS10" i="2"/>
  <c r="CS9" i="2"/>
  <c r="CS11" i="2" s="1"/>
  <c r="CV2" i="2"/>
  <c r="CV17" i="2"/>
  <c r="CT8" i="2"/>
  <c r="CT18" i="2"/>
  <c r="CT19" i="2"/>
  <c r="CS22" i="2"/>
  <c r="CV16" i="2"/>
  <c r="CV3" i="2"/>
  <c r="CV5" i="2" s="1"/>
  <c r="CV4" i="2"/>
  <c r="CT9" i="2"/>
  <c r="CT11" i="2" s="1"/>
  <c r="CT10" i="2"/>
  <c r="CW2" i="2"/>
  <c r="CW17" i="2"/>
  <c r="CT22" i="2"/>
  <c r="CU18" i="2"/>
  <c r="CU19" i="2"/>
  <c r="CU8" i="2"/>
  <c r="CW16" i="2"/>
  <c r="CW3" i="2"/>
  <c r="CW5" i="2"/>
  <c r="CW4" i="2"/>
  <c r="CU10" i="2"/>
  <c r="CU9" i="2"/>
  <c r="CU11" i="2" s="1"/>
  <c r="CX2" i="2"/>
  <c r="CX17" i="2"/>
  <c r="CV8" i="2"/>
  <c r="CV18" i="2"/>
  <c r="CV19" i="2"/>
  <c r="CU22" i="2"/>
  <c r="CV10" i="2"/>
  <c r="CV9" i="2"/>
  <c r="CV11" i="2" s="1"/>
  <c r="CX16" i="2"/>
  <c r="CX3" i="2"/>
  <c r="CX5" i="2" s="1"/>
  <c r="CX4" i="2"/>
  <c r="CY2" i="2"/>
  <c r="CY17" i="2"/>
  <c r="CV22" i="2"/>
  <c r="CW8" i="2"/>
  <c r="CW18" i="2"/>
  <c r="CW19" i="2"/>
  <c r="CY16" i="2"/>
  <c r="CY3" i="2"/>
  <c r="CY5" i="2"/>
  <c r="CY4" i="2"/>
  <c r="CW10" i="2"/>
  <c r="CW9" i="2"/>
  <c r="CW11" i="2" s="1"/>
  <c r="CZ2" i="2"/>
  <c r="CZ17" i="2"/>
  <c r="CW22" i="2"/>
  <c r="CX18" i="2"/>
  <c r="CX19" i="2"/>
  <c r="CX8" i="2"/>
  <c r="CZ16" i="2"/>
  <c r="CZ3" i="2"/>
  <c r="CZ5" i="2" s="1"/>
  <c r="CZ4" i="2"/>
  <c r="CX9" i="2"/>
  <c r="CX11" i="2" s="1"/>
  <c r="CX10" i="2"/>
  <c r="DA2" i="2"/>
  <c r="DA17" i="2"/>
  <c r="CY18" i="2"/>
  <c r="CY19" i="2"/>
  <c r="CY8" i="2"/>
  <c r="CX22" i="2"/>
  <c r="DA16" i="2"/>
  <c r="DA3" i="2"/>
  <c r="DA5" i="2" s="1"/>
  <c r="DA4" i="2"/>
  <c r="CY9" i="2"/>
  <c r="CY11" i="2" s="1"/>
  <c r="CY10" i="2"/>
  <c r="DB2" i="2"/>
  <c r="DB17" i="2"/>
  <c r="CY22" i="2"/>
  <c r="CZ18" i="2"/>
  <c r="CZ19" i="2"/>
  <c r="CZ8" i="2"/>
  <c r="DB16" i="2"/>
  <c r="DB3" i="2"/>
  <c r="DB5" i="2" s="1"/>
  <c r="DB4" i="2"/>
  <c r="CZ10" i="2"/>
  <c r="CZ9" i="2"/>
  <c r="CZ11" i="2" s="1"/>
  <c r="DC2" i="2"/>
  <c r="DC17" i="2"/>
  <c r="CZ22" i="2"/>
  <c r="DA8" i="2"/>
  <c r="DA18" i="2"/>
  <c r="DA19" i="2"/>
  <c r="DA10" i="2"/>
  <c r="DA9" i="2"/>
  <c r="DA11" i="2"/>
  <c r="DC16" i="2"/>
  <c r="DC3" i="2"/>
  <c r="DC5" i="2" s="1"/>
  <c r="DC4" i="2"/>
  <c r="DD2" i="2"/>
  <c r="DD17" i="2"/>
  <c r="DA22" i="2"/>
  <c r="DB18" i="2"/>
  <c r="DB19" i="2"/>
  <c r="DB8" i="2"/>
  <c r="DD16" i="2"/>
  <c r="DD3" i="2"/>
  <c r="DD5" i="2" s="1"/>
  <c r="DD4" i="2"/>
  <c r="DB9" i="2"/>
  <c r="DB11" i="2" s="1"/>
  <c r="DB10" i="2"/>
  <c r="DE2" i="2"/>
  <c r="DE17" i="2"/>
  <c r="DC8" i="2"/>
  <c r="DC18" i="2"/>
  <c r="DC19" i="2"/>
  <c r="DB22" i="2"/>
  <c r="DE16" i="2"/>
  <c r="DE3" i="2"/>
  <c r="DE5" i="2" s="1"/>
  <c r="DE4" i="2"/>
  <c r="DC10" i="2"/>
  <c r="DC9" i="2"/>
  <c r="DC11" i="2" s="1"/>
  <c r="DF2" i="2"/>
  <c r="DF17" i="2"/>
  <c r="DD18" i="2"/>
  <c r="DD19" i="2"/>
  <c r="DD8" i="2"/>
  <c r="DC22" i="2"/>
  <c r="DF16" i="2"/>
  <c r="DF3" i="2"/>
  <c r="DF5" i="2" s="1"/>
  <c r="DF4" i="2"/>
  <c r="DD10" i="2"/>
  <c r="DD9" i="2"/>
  <c r="DD11" i="2" s="1"/>
  <c r="DG2" i="2"/>
  <c r="DG17" i="2"/>
  <c r="DE8" i="2"/>
  <c r="DE18" i="2"/>
  <c r="DE19" i="2"/>
  <c r="DD22" i="2"/>
  <c r="DG16" i="2"/>
  <c r="DG3" i="2"/>
  <c r="DG5" i="2" s="1"/>
  <c r="DG4" i="2"/>
  <c r="DE10" i="2"/>
  <c r="DE9" i="2"/>
  <c r="DE11" i="2" s="1"/>
  <c r="DH2" i="2"/>
  <c r="DH17" i="2"/>
  <c r="DF18" i="2"/>
  <c r="DF19" i="2"/>
  <c r="DF8" i="2"/>
  <c r="DE22" i="2"/>
  <c r="DH16" i="2"/>
  <c r="DH3" i="2"/>
  <c r="DH5" i="2" s="1"/>
  <c r="DH4" i="2"/>
  <c r="DF9" i="2"/>
  <c r="DF11" i="2" s="1"/>
  <c r="DF10" i="2"/>
  <c r="DI2" i="2"/>
  <c r="DI17" i="2"/>
  <c r="DG8" i="2"/>
  <c r="DG18" i="2"/>
  <c r="DG19" i="2"/>
  <c r="DF22" i="2"/>
  <c r="DI16" i="2"/>
  <c r="DI3" i="2"/>
  <c r="DI5" i="2"/>
  <c r="DI4" i="2"/>
  <c r="DG9" i="2"/>
  <c r="DG11" i="2" s="1"/>
  <c r="DG10" i="2"/>
  <c r="DJ2" i="2"/>
  <c r="DJ17" i="2"/>
  <c r="DG22" i="2"/>
  <c r="DH8" i="2"/>
  <c r="DH18" i="2"/>
  <c r="DH19" i="2"/>
  <c r="DJ16" i="2"/>
  <c r="DJ3" i="2"/>
  <c r="DJ5" i="2" s="1"/>
  <c r="DJ4" i="2"/>
  <c r="DH10" i="2"/>
  <c r="DH9" i="2"/>
  <c r="DH11" i="2" s="1"/>
  <c r="DK2" i="2"/>
  <c r="DK17" i="2"/>
  <c r="DI8" i="2"/>
  <c r="DI18" i="2"/>
  <c r="DI19" i="2"/>
  <c r="DH22" i="2"/>
  <c r="DK16" i="2"/>
  <c r="DK3" i="2"/>
  <c r="DK5" i="2"/>
  <c r="DK4" i="2"/>
  <c r="DI10" i="2"/>
  <c r="DI9" i="2"/>
  <c r="DI11" i="2" s="1"/>
  <c r="DL2" i="2"/>
  <c r="DL17" i="2"/>
  <c r="DJ8" i="2"/>
  <c r="DJ18" i="2"/>
  <c r="DJ19" i="2"/>
  <c r="DI22" i="2"/>
  <c r="DL16" i="2"/>
  <c r="DL3" i="2"/>
  <c r="DL5" i="2" s="1"/>
  <c r="DL4" i="2"/>
  <c r="DJ9" i="2"/>
  <c r="DJ11" i="2" s="1"/>
  <c r="DJ10" i="2"/>
  <c r="DM2" i="2"/>
  <c r="DM17" i="2"/>
  <c r="DK8" i="2"/>
  <c r="DK18" i="2"/>
  <c r="DK19" i="2"/>
  <c r="DJ22" i="2"/>
  <c r="DK10" i="2"/>
  <c r="DK9" i="2"/>
  <c r="DK11" i="2" s="1"/>
  <c r="DM16" i="2"/>
  <c r="DM3" i="2"/>
  <c r="DM5" i="2" s="1"/>
  <c r="DM4" i="2"/>
  <c r="DN2" i="2"/>
  <c r="DN17" i="2"/>
  <c r="DL8" i="2"/>
  <c r="DL18" i="2"/>
  <c r="DL19" i="2"/>
  <c r="DK22" i="2"/>
  <c r="DL10" i="2"/>
  <c r="DL9" i="2"/>
  <c r="DL11" i="2" s="1"/>
  <c r="DN16" i="2"/>
  <c r="DN4" i="2"/>
  <c r="DN3" i="2"/>
  <c r="DN5" i="2" s="1"/>
  <c r="DO2" i="2"/>
  <c r="DO17" i="2"/>
  <c r="DL22" i="2"/>
  <c r="DM18" i="2"/>
  <c r="DM19" i="2"/>
  <c r="DM8" i="2"/>
  <c r="DO16" i="2"/>
  <c r="DO3" i="2"/>
  <c r="DO5" i="2" s="1"/>
  <c r="DO4" i="2"/>
  <c r="DM10" i="2"/>
  <c r="DM9" i="2"/>
  <c r="DM11" i="2"/>
  <c r="DP2" i="2"/>
  <c r="DP17" i="2"/>
  <c r="DN18" i="2"/>
  <c r="DN19" i="2"/>
  <c r="DN8" i="2"/>
  <c r="DM22" i="2"/>
  <c r="DP16" i="2"/>
  <c r="DP3" i="2"/>
  <c r="DP5" i="2" s="1"/>
  <c r="DP4" i="2"/>
  <c r="DN9" i="2"/>
  <c r="DN11" i="2"/>
  <c r="DN10" i="2"/>
  <c r="DQ2" i="2"/>
  <c r="DQ17" i="2"/>
  <c r="DN22" i="2"/>
  <c r="DO18" i="2"/>
  <c r="DO19" i="2"/>
  <c r="DO8" i="2"/>
  <c r="DO9" i="2"/>
  <c r="DO11" i="2" s="1"/>
  <c r="DO10" i="2"/>
  <c r="DQ16" i="2"/>
  <c r="DQ3" i="2"/>
  <c r="DQ5" i="2" s="1"/>
  <c r="DQ4" i="2"/>
  <c r="DR2" i="2"/>
  <c r="DR17" i="2"/>
  <c r="DP18" i="2"/>
  <c r="DP19" i="2"/>
  <c r="DP8" i="2"/>
  <c r="DO22" i="2"/>
  <c r="DR16" i="2"/>
  <c r="DR3" i="2"/>
  <c r="DR5" i="2" s="1"/>
  <c r="DR4" i="2"/>
  <c r="DP10" i="2"/>
  <c r="DP9" i="2"/>
  <c r="DP11" i="2" s="1"/>
  <c r="DS2" i="2"/>
  <c r="DS17" i="2"/>
  <c r="DQ8" i="2"/>
  <c r="DQ18" i="2"/>
  <c r="DQ19" i="2"/>
  <c r="DP22" i="2"/>
  <c r="DS16" i="2"/>
  <c r="DS3" i="2"/>
  <c r="DS5" i="2" s="1"/>
  <c r="DS4" i="2"/>
  <c r="DQ10" i="2"/>
  <c r="DQ9" i="2"/>
  <c r="DQ11" i="2"/>
  <c r="DT2" i="2"/>
  <c r="DT17" i="2"/>
  <c r="DR8" i="2"/>
  <c r="DR18" i="2"/>
  <c r="DR19" i="2"/>
  <c r="DQ22" i="2"/>
  <c r="DT16" i="2"/>
  <c r="DT3" i="2"/>
  <c r="DT5" i="2" s="1"/>
  <c r="DT4" i="2"/>
  <c r="DR9" i="2"/>
  <c r="DR11" i="2" s="1"/>
  <c r="DR10" i="2"/>
  <c r="DU2" i="2"/>
  <c r="DU17" i="2"/>
  <c r="DS8" i="2"/>
  <c r="DS18" i="2"/>
  <c r="DS19" i="2"/>
  <c r="DR22" i="2"/>
  <c r="DS10" i="2"/>
  <c r="DS9" i="2"/>
  <c r="DS11" i="2" s="1"/>
  <c r="DS12" i="2" s="1"/>
  <c r="DS13" i="2" s="1"/>
  <c r="DS21" i="2" s="1"/>
  <c r="DU16" i="2"/>
  <c r="DU3" i="2"/>
  <c r="DU5" i="2"/>
  <c r="DU4" i="2"/>
  <c r="DV2" i="2"/>
  <c r="DV17" i="2"/>
  <c r="DT8" i="2"/>
  <c r="DT18" i="2"/>
  <c r="DT19" i="2"/>
  <c r="DS22" i="2"/>
  <c r="DT10" i="2"/>
  <c r="DT9" i="2"/>
  <c r="DT11" i="2" s="1"/>
  <c r="DV16" i="2"/>
  <c r="DV4" i="2"/>
  <c r="DV3" i="2"/>
  <c r="DV5" i="2" s="1"/>
  <c r="DW2" i="2"/>
  <c r="DW17" i="2"/>
  <c r="DU8" i="2"/>
  <c r="DU18" i="2"/>
  <c r="DU19" i="2"/>
  <c r="DT22" i="2"/>
  <c r="DU10" i="2"/>
  <c r="DU9" i="2"/>
  <c r="DU11" i="2" s="1"/>
  <c r="DW16" i="2"/>
  <c r="DW3" i="2"/>
  <c r="DW5" i="2"/>
  <c r="DW4" i="2"/>
  <c r="DX2" i="2"/>
  <c r="DX17" i="2"/>
  <c r="DU22" i="2"/>
  <c r="DV8" i="2"/>
  <c r="DV18" i="2"/>
  <c r="DV19" i="2"/>
  <c r="DX16" i="2"/>
  <c r="DX3" i="2"/>
  <c r="DX5" i="2" s="1"/>
  <c r="DX4" i="2"/>
  <c r="DX6" i="2" s="1"/>
  <c r="DX7" i="2" s="1"/>
  <c r="DV9" i="2"/>
  <c r="DV11" i="2"/>
  <c r="DV10" i="2"/>
  <c r="DY2" i="2"/>
  <c r="DY17" i="2"/>
  <c r="DW18" i="2"/>
  <c r="DW19" i="2"/>
  <c r="DW8" i="2"/>
  <c r="DV22" i="2"/>
  <c r="DY16" i="2"/>
  <c r="DY3" i="2"/>
  <c r="DY5" i="2" s="1"/>
  <c r="DY4" i="2"/>
  <c r="DW9" i="2"/>
  <c r="DW11" i="2"/>
  <c r="DW10" i="2"/>
  <c r="DZ2" i="2"/>
  <c r="DZ17" i="2"/>
  <c r="DW22" i="2"/>
  <c r="DX8" i="2"/>
  <c r="DX18" i="2"/>
  <c r="DX19" i="2"/>
  <c r="DZ16" i="2"/>
  <c r="DZ3" i="2"/>
  <c r="DZ5" i="2" s="1"/>
  <c r="DZ4" i="2"/>
  <c r="DX10" i="2"/>
  <c r="DX9" i="2"/>
  <c r="DX11" i="2" s="1"/>
  <c r="EA2" i="2"/>
  <c r="EA17" i="2"/>
  <c r="DY8" i="2"/>
  <c r="DY18" i="2"/>
  <c r="DY19" i="2"/>
  <c r="DX22" i="2"/>
  <c r="EA16" i="2"/>
  <c r="EA3" i="2"/>
  <c r="EA5" i="2" s="1"/>
  <c r="EA4" i="2"/>
  <c r="DY10" i="2"/>
  <c r="DY9" i="2"/>
  <c r="DY11" i="2" s="1"/>
  <c r="EB2" i="2"/>
  <c r="EB17" i="2"/>
  <c r="DZ8" i="2"/>
  <c r="DZ18" i="2"/>
  <c r="DZ19" i="2"/>
  <c r="DY22" i="2"/>
  <c r="DZ9" i="2"/>
  <c r="DZ11" i="2" s="1"/>
  <c r="DZ10" i="2"/>
  <c r="EB16" i="2"/>
  <c r="EB3" i="2"/>
  <c r="EB5" i="2"/>
  <c r="EB4" i="2"/>
  <c r="EC2" i="2"/>
  <c r="EC17" i="2"/>
  <c r="DZ22" i="2"/>
  <c r="EA18" i="2"/>
  <c r="EA19" i="2"/>
  <c r="EA8" i="2"/>
  <c r="EA10" i="2"/>
  <c r="EA9" i="2"/>
  <c r="EA11" i="2"/>
  <c r="EC16" i="2"/>
  <c r="EC3" i="2"/>
  <c r="EC5" i="2" s="1"/>
  <c r="EC4" i="2"/>
  <c r="EA22" i="2"/>
  <c r="EB8" i="2"/>
  <c r="EB18" i="2"/>
  <c r="EB19" i="2"/>
  <c r="EB10" i="2"/>
  <c r="EB9" i="2"/>
  <c r="EB11" i="2" s="1"/>
  <c r="EB22" i="2"/>
  <c r="EC18" i="2"/>
  <c r="EC19" i="2"/>
  <c r="EC8" i="2"/>
  <c r="EC10" i="2"/>
  <c r="EC9" i="2"/>
  <c r="EC11" i="2"/>
  <c r="EC22" i="2"/>
  <c r="E15" i="4" l="1"/>
  <c r="F9" i="3"/>
  <c r="F16" i="3" s="1"/>
  <c r="E34" i="4"/>
  <c r="E35" i="4" s="1"/>
  <c r="E39" i="4" s="1"/>
  <c r="DB6" i="2"/>
  <c r="DB7" i="2" s="1"/>
  <c r="BV6" i="2"/>
  <c r="BV7" i="2" s="1"/>
  <c r="K6" i="2"/>
  <c r="K7" i="2" s="1"/>
  <c r="H6" i="2"/>
  <c r="H7" i="2" s="1"/>
  <c r="DK12" i="2"/>
  <c r="DK13" i="2" s="1"/>
  <c r="DK21" i="2" s="1"/>
  <c r="CR6" i="2"/>
  <c r="CR7" i="2" s="1"/>
  <c r="CY6" i="2"/>
  <c r="CY7" i="2" s="1"/>
  <c r="Q12" i="2"/>
  <c r="Q13" i="2" s="1"/>
  <c r="Q21" i="2" s="1"/>
  <c r="BI6" i="2"/>
  <c r="BI7" i="2" s="1"/>
  <c r="BF6" i="2"/>
  <c r="BF7" i="2" s="1"/>
  <c r="E24" i="4"/>
  <c r="E26" i="4" s="1"/>
  <c r="E27" i="4" s="1"/>
  <c r="E29" i="4" s="1"/>
  <c r="EA6" i="2"/>
  <c r="EA7" i="2" s="1"/>
  <c r="DR6" i="2"/>
  <c r="DR7" i="2" s="1"/>
  <c r="C12" i="2"/>
  <c r="C13" i="2" s="1"/>
  <c r="C21" i="2" s="1"/>
  <c r="CM6" i="2"/>
  <c r="CM7" i="2" s="1"/>
  <c r="CJ12" i="2"/>
  <c r="CJ13" i="2" s="1"/>
  <c r="CJ21" i="2" s="1"/>
  <c r="CF6" i="2"/>
  <c r="CF7" i="2" s="1"/>
  <c r="CC12" i="2"/>
  <c r="CC13" i="2" s="1"/>
  <c r="CC21" i="2" s="1"/>
  <c r="BH6" i="2"/>
  <c r="BH7" i="2" s="1"/>
  <c r="BA6" i="2"/>
  <c r="BA7" i="2" s="1"/>
  <c r="DC12" i="2"/>
  <c r="DC13" i="2" s="1"/>
  <c r="DC21" i="2" s="1"/>
  <c r="BL12" i="2"/>
  <c r="BL13" i="2" s="1"/>
  <c r="BL21" i="2" s="1"/>
  <c r="AN12" i="2"/>
  <c r="AN13" i="2" s="1"/>
  <c r="AN21" i="2" s="1"/>
  <c r="Y12" i="2"/>
  <c r="Y13" i="2" s="1"/>
  <c r="Y21" i="2" s="1"/>
  <c r="BB12" i="2"/>
  <c r="BB13" i="2" s="1"/>
  <c r="BB21" i="2" s="1"/>
  <c r="AX12" i="2"/>
  <c r="AX13" i="2" s="1"/>
  <c r="AX21" i="2" s="1"/>
  <c r="AY6" i="2"/>
  <c r="AY7" i="2" s="1"/>
  <c r="AW6" i="2"/>
  <c r="AW7" i="2" s="1"/>
  <c r="S6" i="2"/>
  <c r="S7" i="2" s="1"/>
  <c r="BE12" i="2"/>
  <c r="BE13" i="2" s="1"/>
  <c r="BE21" i="2" s="1"/>
  <c r="BD12" i="2"/>
  <c r="BD13" i="2" s="1"/>
  <c r="BD21" i="2" s="1"/>
  <c r="H12" i="2"/>
  <c r="H13" i="2" s="1"/>
  <c r="H21" i="2" s="1"/>
  <c r="BO6" i="2"/>
  <c r="BO7" i="2" s="1"/>
  <c r="BJ12" i="2"/>
  <c r="BJ13" i="2" s="1"/>
  <c r="BJ21" i="2" s="1"/>
  <c r="BC12" i="2"/>
  <c r="BC13" i="2" s="1"/>
  <c r="BC21" i="2" s="1"/>
  <c r="BC6" i="2"/>
  <c r="BC7" i="2" s="1"/>
  <c r="AO6" i="2"/>
  <c r="AO7" i="2" s="1"/>
  <c r="AJ6" i="2"/>
  <c r="AJ7" i="2" s="1"/>
  <c r="CL12" i="2"/>
  <c r="CL13" i="2" s="1"/>
  <c r="CL21" i="2" s="1"/>
  <c r="CE6" i="2"/>
  <c r="CE7" i="2" s="1"/>
  <c r="CZ6" i="2"/>
  <c r="CZ7" i="2" s="1"/>
  <c r="BR12" i="2"/>
  <c r="BR13" i="2" s="1"/>
  <c r="BR21" i="2" s="1"/>
  <c r="BQ6" i="2"/>
  <c r="BQ7" i="2" s="1"/>
  <c r="BL6" i="2"/>
  <c r="BL7" i="2" s="1"/>
  <c r="AS12" i="2"/>
  <c r="AS13" i="2" s="1"/>
  <c r="AS21" i="2" s="1"/>
  <c r="CQ12" i="2"/>
  <c r="CQ13" i="2" s="1"/>
  <c r="CQ21" i="2" s="1"/>
  <c r="CL6" i="2"/>
  <c r="CL7" i="2" s="1"/>
  <c r="D6" i="2"/>
  <c r="D7" i="2" s="1"/>
  <c r="CV6" i="2"/>
  <c r="CV7" i="2" s="1"/>
  <c r="O12" i="2"/>
  <c r="O13" i="2" s="1"/>
  <c r="O21" i="2" s="1"/>
  <c r="DP6" i="2"/>
  <c r="DP7" i="2" s="1"/>
  <c r="DM6" i="2"/>
  <c r="DM7" i="2" s="1"/>
  <c r="DK6" i="2"/>
  <c r="DK7" i="2" s="1"/>
  <c r="CE12" i="2"/>
  <c r="CE13" i="2" s="1"/>
  <c r="CE21" i="2" s="1"/>
  <c r="G8" i="3"/>
  <c r="G9" i="3" s="1"/>
  <c r="G16" i="3" s="1"/>
  <c r="F31" i="3"/>
  <c r="BS6" i="2"/>
  <c r="BS7" i="2" s="1"/>
  <c r="AP12" i="2"/>
  <c r="AP13" i="2" s="1"/>
  <c r="AP21" i="2" s="1"/>
  <c r="DC6" i="2"/>
  <c r="DC7" i="2" s="1"/>
  <c r="DF6" i="2"/>
  <c r="DF7" i="2" s="1"/>
  <c r="P6" i="2"/>
  <c r="P7" i="2" s="1"/>
  <c r="DT12" i="2"/>
  <c r="DT13" i="2" s="1"/>
  <c r="DT21" i="2" s="1"/>
  <c r="DN12" i="2"/>
  <c r="DN13" i="2" s="1"/>
  <c r="DN21" i="2" s="1"/>
  <c r="AQ12" i="2"/>
  <c r="AQ13" i="2" s="1"/>
  <c r="AQ21" i="2" s="1"/>
  <c r="L6" i="2"/>
  <c r="L7" i="2" s="1"/>
  <c r="DQ6" i="2"/>
  <c r="DQ7" i="2" s="1"/>
  <c r="BU6" i="2"/>
  <c r="BU7" i="2" s="1"/>
  <c r="BP6" i="2"/>
  <c r="BP7" i="2" s="1"/>
  <c r="BK6" i="2"/>
  <c r="BK7" i="2" s="1"/>
  <c r="U12" i="2"/>
  <c r="U13" i="2" s="1"/>
  <c r="U21" i="2" s="1"/>
  <c r="I12" i="2"/>
  <c r="I13" i="2" s="1"/>
  <c r="I21" i="2" s="1"/>
  <c r="G6" i="2"/>
  <c r="G7" i="2" s="1"/>
  <c r="D12" i="2"/>
  <c r="D13" i="2" s="1"/>
  <c r="D21" i="2" s="1"/>
  <c r="DY12" i="2"/>
  <c r="DY13" i="2" s="1"/>
  <c r="DY21" i="2" s="1"/>
  <c r="DS6" i="2"/>
  <c r="DS7" i="2" s="1"/>
  <c r="DO12" i="2"/>
  <c r="DO13" i="2" s="1"/>
  <c r="DO21" i="2" s="1"/>
  <c r="DL6" i="2"/>
  <c r="DL7" i="2" s="1"/>
  <c r="DG12" i="2"/>
  <c r="DG13" i="2" s="1"/>
  <c r="DG21" i="2" s="1"/>
  <c r="DE6" i="2"/>
  <c r="DE7" i="2" s="1"/>
  <c r="CV12" i="2"/>
  <c r="CV13" i="2" s="1"/>
  <c r="CV21" i="2" s="1"/>
  <c r="CU12" i="2"/>
  <c r="CU13" i="2" s="1"/>
  <c r="CU21" i="2" s="1"/>
  <c r="CO12" i="2"/>
  <c r="CO13" i="2" s="1"/>
  <c r="CO21" i="2" s="1"/>
  <c r="CI12" i="2"/>
  <c r="CI13" i="2" s="1"/>
  <c r="CI21" i="2" s="1"/>
  <c r="CG6" i="2"/>
  <c r="CG7" i="2" s="1"/>
  <c r="CB6" i="2"/>
  <c r="CB7" i="2" s="1"/>
  <c r="BY12" i="2"/>
  <c r="BY13" i="2" s="1"/>
  <c r="BY21" i="2" s="1"/>
  <c r="AK12" i="2"/>
  <c r="AK13" i="2" s="1"/>
  <c r="AK21" i="2" s="1"/>
  <c r="AF6" i="2"/>
  <c r="AF7" i="2" s="1"/>
  <c r="AC12" i="2"/>
  <c r="AC13" i="2" s="1"/>
  <c r="AC21" i="2" s="1"/>
  <c r="AC6" i="2"/>
  <c r="AC7" i="2" s="1"/>
  <c r="AA6" i="2"/>
  <c r="AA7" i="2" s="1"/>
  <c r="N6" i="2"/>
  <c r="N7" i="2" s="1"/>
  <c r="I6" i="2"/>
  <c r="I7" i="2" s="1"/>
  <c r="DY6" i="2"/>
  <c r="DY7" i="2" s="1"/>
  <c r="CU6" i="2"/>
  <c r="CU7" i="2" s="1"/>
  <c r="CP12" i="2"/>
  <c r="CP13" i="2" s="1"/>
  <c r="CP21" i="2" s="1"/>
  <c r="CK6" i="2"/>
  <c r="CK7" i="2" s="1"/>
  <c r="CD12" i="2"/>
  <c r="CD13" i="2" s="1"/>
  <c r="CD21" i="2" s="1"/>
  <c r="CD6" i="2"/>
  <c r="CD7" i="2" s="1"/>
  <c r="AU12" i="2"/>
  <c r="AU13" i="2" s="1"/>
  <c r="AU21" i="2" s="1"/>
  <c r="AT12" i="2"/>
  <c r="AT13" i="2" s="1"/>
  <c r="AT21" i="2" s="1"/>
  <c r="AT6" i="2"/>
  <c r="AT7" i="2" s="1"/>
  <c r="AR6" i="2"/>
  <c r="AR7" i="2" s="1"/>
  <c r="AO12" i="2"/>
  <c r="AO13" i="2" s="1"/>
  <c r="AO21" i="2" s="1"/>
  <c r="AM12" i="2"/>
  <c r="AM13" i="2" s="1"/>
  <c r="AM21" i="2" s="1"/>
  <c r="AH6" i="2"/>
  <c r="AH7" i="2" s="1"/>
  <c r="T6" i="2"/>
  <c r="T7" i="2" s="1"/>
  <c r="M12" i="2"/>
  <c r="M13" i="2" s="1"/>
  <c r="M21" i="2" s="1"/>
  <c r="DX12" i="2"/>
  <c r="DX13" i="2" s="1"/>
  <c r="DX21" i="2" s="1"/>
  <c r="BI12" i="2"/>
  <c r="BI13" i="2" s="1"/>
  <c r="BI21" i="2" s="1"/>
  <c r="BG12" i="2"/>
  <c r="BG13" i="2" s="1"/>
  <c r="BG21" i="2" s="1"/>
  <c r="AE12" i="2"/>
  <c r="AE13" i="2" s="1"/>
  <c r="AE21" i="2" s="1"/>
  <c r="AE6" i="2"/>
  <c r="AE7" i="2" s="1"/>
  <c r="Z12" i="2"/>
  <c r="Z13" i="2" s="1"/>
  <c r="Z21" i="2" s="1"/>
  <c r="V12" i="2"/>
  <c r="V13" i="2" s="1"/>
  <c r="V21" i="2" s="1"/>
  <c r="M6" i="2"/>
  <c r="M7" i="2" s="1"/>
  <c r="E12" i="2"/>
  <c r="E13" i="2" s="1"/>
  <c r="E21" i="2" s="1"/>
  <c r="E6" i="2"/>
  <c r="E7" i="2" s="1"/>
  <c r="EB6" i="2"/>
  <c r="EB7" i="2" s="1"/>
  <c r="CG12" i="2"/>
  <c r="CG13" i="2" s="1"/>
  <c r="CG21" i="2" s="1"/>
  <c r="AQ6" i="2"/>
  <c r="AQ7" i="2" s="1"/>
  <c r="AL12" i="2"/>
  <c r="AL13" i="2" s="1"/>
  <c r="AL21" i="2" s="1"/>
  <c r="AG6" i="2"/>
  <c r="AG7" i="2" s="1"/>
  <c r="AB6" i="2"/>
  <c r="AB7" i="2" s="1"/>
  <c r="V6" i="2"/>
  <c r="V7" i="2" s="1"/>
  <c r="R12" i="2"/>
  <c r="R13" i="2" s="1"/>
  <c r="R21" i="2" s="1"/>
  <c r="DJ12" i="2"/>
  <c r="DJ13" i="2" s="1"/>
  <c r="DJ21" i="2" s="1"/>
  <c r="CJ6" i="2"/>
  <c r="CJ7" i="2" s="1"/>
  <c r="BS12" i="2"/>
  <c r="BS13" i="2" s="1"/>
  <c r="BS21" i="2" s="1"/>
  <c r="BG6" i="2"/>
  <c r="BG7" i="2" s="1"/>
  <c r="EC6" i="2"/>
  <c r="EC7" i="2" s="1"/>
  <c r="DZ12" i="2"/>
  <c r="DZ13" i="2" s="1"/>
  <c r="DZ21" i="2" s="1"/>
  <c r="DW6" i="2"/>
  <c r="DW7" i="2" s="1"/>
  <c r="DO6" i="2"/>
  <c r="DO7" i="2" s="1"/>
  <c r="DN6" i="2"/>
  <c r="DN7" i="2" s="1"/>
  <c r="DJ6" i="2"/>
  <c r="DJ7" i="2" s="1"/>
  <c r="DE12" i="2"/>
  <c r="DE13" i="2" s="1"/>
  <c r="DE21" i="2" s="1"/>
  <c r="DA12" i="2"/>
  <c r="DA13" i="2" s="1"/>
  <c r="DA21" i="2" s="1"/>
  <c r="CX12" i="2"/>
  <c r="CX13" i="2" s="1"/>
  <c r="CX21" i="2" s="1"/>
  <c r="CX6" i="2"/>
  <c r="CX7" i="2" s="1"/>
  <c r="CT6" i="2"/>
  <c r="CT7" i="2" s="1"/>
  <c r="CO6" i="2"/>
  <c r="CO7" i="2" s="1"/>
  <c r="BZ12" i="2"/>
  <c r="BZ13" i="2" s="1"/>
  <c r="BZ21" i="2" s="1"/>
  <c r="BZ6" i="2"/>
  <c r="BZ7" i="2" s="1"/>
  <c r="BW12" i="2"/>
  <c r="BW13" i="2" s="1"/>
  <c r="BW21" i="2" s="1"/>
  <c r="BX6" i="2"/>
  <c r="BX7" i="2" s="1"/>
  <c r="BU12" i="2"/>
  <c r="BU13" i="2" s="1"/>
  <c r="BU21" i="2" s="1"/>
  <c r="BP12" i="2"/>
  <c r="BP13" i="2" s="1"/>
  <c r="BP21" i="2" s="1"/>
  <c r="BK12" i="2"/>
  <c r="BK13" i="2" s="1"/>
  <c r="BK21" i="2" s="1"/>
  <c r="BE6" i="2"/>
  <c r="BE7" i="2" s="1"/>
  <c r="BB6" i="2"/>
  <c r="BB7" i="2" s="1"/>
  <c r="AU6" i="2"/>
  <c r="AU7" i="2" s="1"/>
  <c r="AM6" i="2"/>
  <c r="AM7" i="2" s="1"/>
  <c r="AJ12" i="2"/>
  <c r="AJ13" i="2" s="1"/>
  <c r="AJ21" i="2" s="1"/>
  <c r="AH12" i="2"/>
  <c r="AH13" i="2" s="1"/>
  <c r="AH21" i="2" s="1"/>
  <c r="Z6" i="2"/>
  <c r="Z7" i="2" s="1"/>
  <c r="W12" i="2"/>
  <c r="W13" i="2" s="1"/>
  <c r="W21" i="2" s="1"/>
  <c r="E30" i="2" s="1"/>
  <c r="W6" i="2"/>
  <c r="W7" i="2" s="1"/>
  <c r="S12" i="2"/>
  <c r="S13" i="2" s="1"/>
  <c r="S21" i="2" s="1"/>
  <c r="P12" i="2"/>
  <c r="P13" i="2" s="1"/>
  <c r="P21" i="2" s="1"/>
  <c r="N12" i="2"/>
  <c r="N13" i="2" s="1"/>
  <c r="N21" i="2" s="1"/>
  <c r="DA6" i="2"/>
  <c r="DA7" i="2" s="1"/>
  <c r="CT12" i="2"/>
  <c r="CT13" i="2" s="1"/>
  <c r="CT21" i="2" s="1"/>
  <c r="CQ6" i="2"/>
  <c r="CQ7" i="2" s="1"/>
  <c r="CH6" i="2"/>
  <c r="CH7" i="2" s="1"/>
  <c r="BN12" i="2"/>
  <c r="BN13" i="2" s="1"/>
  <c r="BN21" i="2" s="1"/>
  <c r="BN6" i="2"/>
  <c r="BN7" i="2" s="1"/>
  <c r="EB12" i="2"/>
  <c r="EB13" i="2" s="1"/>
  <c r="EB21" i="2" s="1"/>
  <c r="DP12" i="2"/>
  <c r="DP13" i="2" s="1"/>
  <c r="DP21" i="2" s="1"/>
  <c r="DI12" i="2"/>
  <c r="DI13" i="2" s="1"/>
  <c r="DI21" i="2" s="1"/>
  <c r="CZ12" i="2"/>
  <c r="CZ13" i="2" s="1"/>
  <c r="CZ21" i="2" s="1"/>
  <c r="CS12" i="2"/>
  <c r="CS13" i="2" s="1"/>
  <c r="CS21" i="2" s="1"/>
  <c r="CB12" i="2"/>
  <c r="CB13" i="2" s="1"/>
  <c r="CB21" i="2" s="1"/>
  <c r="BM12" i="2"/>
  <c r="BM13" i="2" s="1"/>
  <c r="BM21" i="2" s="1"/>
  <c r="AY12" i="2"/>
  <c r="AY13" i="2" s="1"/>
  <c r="AY21" i="2" s="1"/>
  <c r="AA12" i="2"/>
  <c r="AA13" i="2" s="1"/>
  <c r="AA21" i="2" s="1"/>
  <c r="T12" i="2"/>
  <c r="T13" i="2" s="1"/>
  <c r="T21" i="2" s="1"/>
  <c r="K12" i="2"/>
  <c r="K13" i="2" s="1"/>
  <c r="K21" i="2" s="1"/>
  <c r="F6" i="2"/>
  <c r="F7" i="2" s="1"/>
  <c r="E17" i="4"/>
  <c r="CC6" i="2"/>
  <c r="CC7" i="2" s="1"/>
  <c r="BH12" i="2"/>
  <c r="BH13" i="2" s="1"/>
  <c r="BH21" i="2" s="1"/>
  <c r="AB12" i="2"/>
  <c r="AB13" i="2" s="1"/>
  <c r="AB21" i="2" s="1"/>
  <c r="X12" i="2"/>
  <c r="X13" i="2" s="1"/>
  <c r="X21" i="2" s="1"/>
  <c r="DU6" i="2"/>
  <c r="DU7" i="2" s="1"/>
  <c r="DH6" i="2"/>
  <c r="DH7" i="2" s="1"/>
  <c r="EC12" i="2"/>
  <c r="EC13" i="2" s="1"/>
  <c r="EC21" i="2" s="1"/>
  <c r="EA12" i="2"/>
  <c r="EA13" i="2" s="1"/>
  <c r="EA21" i="2" s="1"/>
  <c r="DV12" i="2"/>
  <c r="DV13" i="2" s="1"/>
  <c r="DV21" i="2" s="1"/>
  <c r="DU12" i="2"/>
  <c r="DU13" i="2" s="1"/>
  <c r="DU21" i="2" s="1"/>
  <c r="DV6" i="2"/>
  <c r="DV7" i="2" s="1"/>
  <c r="DR12" i="2"/>
  <c r="DR13" i="2" s="1"/>
  <c r="DR21" i="2" s="1"/>
  <c r="DL12" i="2"/>
  <c r="DL13" i="2" s="1"/>
  <c r="DL21" i="2" s="1"/>
  <c r="DI6" i="2"/>
  <c r="DI7" i="2" s="1"/>
  <c r="DG6" i="2"/>
  <c r="DG7" i="2" s="1"/>
  <c r="DD12" i="2"/>
  <c r="DD13" i="2" s="1"/>
  <c r="DD21" i="2" s="1"/>
  <c r="DB12" i="2"/>
  <c r="DB13" i="2" s="1"/>
  <c r="DB21" i="2" s="1"/>
  <c r="CW12" i="2"/>
  <c r="CW13" i="2" s="1"/>
  <c r="CW21" i="2" s="1"/>
  <c r="CS6" i="2"/>
  <c r="CS7" i="2" s="1"/>
  <c r="CP6" i="2"/>
  <c r="CP7" i="2" s="1"/>
  <c r="CN6" i="2"/>
  <c r="CN7" i="2" s="1"/>
  <c r="CK12" i="2"/>
  <c r="CK13" i="2" s="1"/>
  <c r="CK21" i="2" s="1"/>
  <c r="CI6" i="2"/>
  <c r="CI7" i="2" s="1"/>
  <c r="CF12" i="2"/>
  <c r="CF13" i="2" s="1"/>
  <c r="CF21" i="2" s="1"/>
  <c r="BY6" i="2"/>
  <c r="BY7" i="2" s="1"/>
  <c r="BW6" i="2"/>
  <c r="BW7" i="2" s="1"/>
  <c r="BT12" i="2"/>
  <c r="BT13" i="2" s="1"/>
  <c r="BT21" i="2" s="1"/>
  <c r="BT6" i="2"/>
  <c r="BT7" i="2" s="1"/>
  <c r="BR6" i="2"/>
  <c r="BR7" i="2" s="1"/>
  <c r="BO12" i="2"/>
  <c r="BO13" i="2" s="1"/>
  <c r="BO21" i="2" s="1"/>
  <c r="BM6" i="2"/>
  <c r="BM7" i="2" s="1"/>
  <c r="BD6" i="2"/>
  <c r="BD7" i="2" s="1"/>
  <c r="BA12" i="2"/>
  <c r="BA13" i="2" s="1"/>
  <c r="BA21" i="2" s="1"/>
  <c r="AW12" i="2"/>
  <c r="AW13" i="2" s="1"/>
  <c r="AW21" i="2" s="1"/>
  <c r="AV12" i="2"/>
  <c r="AV13" i="2" s="1"/>
  <c r="AV21" i="2" s="1"/>
  <c r="AV6" i="2"/>
  <c r="AV7" i="2" s="1"/>
  <c r="AR12" i="2"/>
  <c r="AR13" i="2" s="1"/>
  <c r="AR21" i="2" s="1"/>
  <c r="AS6" i="2"/>
  <c r="AS7" i="2" s="1"/>
  <c r="AL6" i="2"/>
  <c r="AL7" i="2" s="1"/>
  <c r="AI12" i="2"/>
  <c r="AI13" i="2" s="1"/>
  <c r="AI21" i="2" s="1"/>
  <c r="AG12" i="2"/>
  <c r="AG13" i="2" s="1"/>
  <c r="AG21" i="2" s="1"/>
  <c r="R6" i="2"/>
  <c r="R7" i="2" s="1"/>
  <c r="C6" i="2"/>
  <c r="C7" i="2" s="1"/>
  <c r="DM12" i="2"/>
  <c r="DM13" i="2" s="1"/>
  <c r="DM21" i="2" s="1"/>
  <c r="DW12" i="2"/>
  <c r="DW13" i="2" s="1"/>
  <c r="DW21" i="2" s="1"/>
  <c r="DZ6" i="2"/>
  <c r="DZ7" i="2" s="1"/>
  <c r="DT6" i="2"/>
  <c r="DT7" i="2" s="1"/>
  <c r="DQ12" i="2"/>
  <c r="DQ13" i="2" s="1"/>
  <c r="DQ21" i="2" s="1"/>
  <c r="DH12" i="2"/>
  <c r="DH13" i="2" s="1"/>
  <c r="DH21" i="2" s="1"/>
  <c r="DF12" i="2"/>
  <c r="DF13" i="2" s="1"/>
  <c r="DF21" i="2" s="1"/>
  <c r="DD6" i="2"/>
  <c r="DD7" i="2" s="1"/>
  <c r="CY12" i="2"/>
  <c r="CY13" i="2" s="1"/>
  <c r="CY21" i="2" s="1"/>
  <c r="CW6" i="2"/>
  <c r="CW7" i="2" s="1"/>
  <c r="CR12" i="2"/>
  <c r="CR13" i="2" s="1"/>
  <c r="CR21" i="2" s="1"/>
  <c r="CN12" i="2"/>
  <c r="CN13" i="2" s="1"/>
  <c r="CN21" i="2" s="1"/>
  <c r="CM12" i="2"/>
  <c r="CM13" i="2" s="1"/>
  <c r="CM21" i="2" s="1"/>
  <c r="CH12" i="2"/>
  <c r="CH13" i="2" s="1"/>
  <c r="CH21" i="2" s="1"/>
  <c r="CA12" i="2"/>
  <c r="CA13" i="2" s="1"/>
  <c r="CA21" i="2" s="1"/>
  <c r="CA6" i="2"/>
  <c r="CA7" i="2" s="1"/>
  <c r="BX12" i="2"/>
  <c r="BX13" i="2" s="1"/>
  <c r="BX21" i="2" s="1"/>
  <c r="BV12" i="2"/>
  <c r="BV13" i="2" s="1"/>
  <c r="BV21" i="2" s="1"/>
  <c r="BQ12" i="2"/>
  <c r="BQ13" i="2" s="1"/>
  <c r="BQ21" i="2" s="1"/>
  <c r="BJ6" i="2"/>
  <c r="BJ7" i="2" s="1"/>
  <c r="BF12" i="2"/>
  <c r="BF13" i="2" s="1"/>
  <c r="BF21" i="2" s="1"/>
  <c r="AZ6" i="2"/>
  <c r="AZ7" i="2" s="1"/>
  <c r="AP6" i="2"/>
  <c r="AP7" i="2" s="1"/>
  <c r="AN6" i="2"/>
  <c r="AN7" i="2" s="1"/>
  <c r="AD12" i="2"/>
  <c r="AD13" i="2" s="1"/>
  <c r="AD21" i="2" s="1"/>
  <c r="Y6" i="2"/>
  <c r="Y7" i="2" s="1"/>
  <c r="X6" i="2"/>
  <c r="X7" i="2" s="1"/>
  <c r="U6" i="2"/>
  <c r="U7" i="2" s="1"/>
  <c r="O6" i="2"/>
  <c r="O7" i="2" s="1"/>
  <c r="J12" i="2"/>
  <c r="J13" i="2" s="1"/>
  <c r="J21" i="2" s="1"/>
  <c r="J6" i="2"/>
  <c r="J7" i="2" s="1"/>
  <c r="F12" i="2"/>
  <c r="F13" i="2" s="1"/>
  <c r="F21" i="2" s="1"/>
  <c r="AZ12" i="2"/>
  <c r="AZ13" i="2" s="1"/>
  <c r="AZ21" i="2" s="1"/>
  <c r="AX6" i="2"/>
  <c r="AX7" i="2" s="1"/>
  <c r="AK6" i="2"/>
  <c r="AK7" i="2" s="1"/>
  <c r="AI6" i="2"/>
  <c r="AI7" i="2" s="1"/>
  <c r="AF12" i="2"/>
  <c r="AF13" i="2" s="1"/>
  <c r="AF21" i="2" s="1"/>
  <c r="AD6" i="2"/>
  <c r="AD7" i="2" s="1"/>
  <c r="Q6" i="2"/>
  <c r="Q7" i="2" s="1"/>
  <c r="L12" i="2"/>
  <c r="L13" i="2" s="1"/>
  <c r="L21" i="2" s="1"/>
  <c r="G12" i="2"/>
  <c r="G13" i="2" s="1"/>
  <c r="G21" i="2" s="1"/>
  <c r="G31" i="3" l="1"/>
  <c r="E37" i="4"/>
  <c r="E2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Ahuja, Shivani</author>
  </authors>
  <commentList>
    <comment ref="B15" authorId="0" shapeId="0" xr:uid="{00000000-0006-0000-0000-000001000000}">
      <text>
        <r>
          <rPr>
            <b/>
            <sz val="9"/>
            <color indexed="81"/>
            <rFont val="Tahoma"/>
            <family val="2"/>
          </rPr>
          <t>Ahuja, Shivani: Formula applicable for (1) only</t>
        </r>
        <r>
          <rPr>
            <sz val="9"/>
            <color indexed="81"/>
            <rFont val="Tahoma"/>
            <family val="2"/>
          </rPr>
          <t xml:space="preserve">
1)for employed and self-employed: 60% of the first £60,000 gross annual income plus 50% of gross annual income over £60,000 - £200,000 per year (£16,667 per month)
2)if self-employed for less than 12 months: 35% of gross annual earnings - £200,000 per year (£16,667 per month)
3)for housepersons, those working less than 16 hours per week, not in paid employment or not working at time of claim - £20,000 per year (1,667 per month)
</t>
        </r>
      </text>
    </comment>
  </commentList>
</comments>
</file>

<file path=xl/sharedStrings.xml><?xml version="1.0" encoding="utf-8"?>
<sst xmlns="http://schemas.openxmlformats.org/spreadsheetml/2006/main" count="287" uniqueCount="215">
  <si>
    <r>
      <rPr>
        <b/>
        <sz val="12"/>
        <color indexed="63"/>
        <rFont val="Arial"/>
        <family val="2"/>
      </rPr>
      <t>If your clients couldn’t work due to illness or injury, could they live on £109.40 per week* from the State? This calculator will help you work out their maximum monthly benefit and their stepped benefit options based on their current salary, helping to ensure they won’t have to rely on hand outs or the State.</t>
    </r>
    <r>
      <rPr>
        <sz val="14"/>
        <color indexed="63"/>
        <rFont val="Arial"/>
        <family val="2"/>
      </rPr>
      <t xml:space="preserve">
</t>
    </r>
    <r>
      <rPr>
        <sz val="9"/>
        <color indexed="63"/>
        <rFont val="Arial"/>
        <family val="2"/>
      </rPr>
      <t>*Statutory Sick Pay rate correct as at April 2023.</t>
    </r>
  </si>
  <si>
    <t xml:space="preserve">This is your total annual pre-tax earnings if you're employed or share of the annual pre-tax profits if you're self-employed. </t>
  </si>
  <si>
    <t>Annual Salary</t>
  </si>
  <si>
    <t>Please enter your annual gross income</t>
  </si>
  <si>
    <r>
      <t xml:space="preserve">Personal allowance </t>
    </r>
    <r>
      <rPr>
        <b/>
        <i/>
        <sz val="12"/>
        <color indexed="56"/>
        <rFont val="Arial"/>
        <family val="2"/>
      </rPr>
      <t>(Don’t show this row)</t>
    </r>
  </si>
  <si>
    <t>NI deduction</t>
  </si>
  <si>
    <r>
      <t xml:space="preserve">This is the amount deducted from your annual gross income for National Insurance Contributions (NICs). Differing thresholds apply. These can be viewed on the HMRC website: </t>
    </r>
    <r>
      <rPr>
        <b/>
        <sz val="9"/>
        <color indexed="30"/>
        <rFont val="Arial"/>
        <family val="2"/>
      </rPr>
      <t>http://www.hmrc.gov.uk/</t>
    </r>
  </si>
  <si>
    <t>Tax deduction</t>
  </si>
  <si>
    <r>
      <t xml:space="preserve">This is the amount deducted from your annual gross income for Income Tax (PAYE). Differing thresholds apply dependent on the amount of salary you receive. These can be viewed on the HMRC website: </t>
    </r>
    <r>
      <rPr>
        <b/>
        <sz val="9"/>
        <color indexed="30"/>
        <rFont val="Arial"/>
        <family val="2"/>
      </rPr>
      <t>http://www.hmrc.gov.uk/</t>
    </r>
  </si>
  <si>
    <t>Annual net income on full pay</t>
  </si>
  <si>
    <t>This is your total annual income after tax and National Insurance have been deducted.</t>
  </si>
  <si>
    <t>Monthly net income on full pay</t>
  </si>
  <si>
    <t>This is your total monthly income after tax and National Insurance have been deducted.</t>
  </si>
  <si>
    <t>Salary will reduce by</t>
  </si>
  <si>
    <t>in %</t>
  </si>
  <si>
    <t>After your full pay stops, what percentage will your salary reduce by? Select reduction in salary % from list</t>
  </si>
  <si>
    <t>in £</t>
  </si>
  <si>
    <t>Reduced annual gross income</t>
  </si>
  <si>
    <t>This is your revised total annual pre-tax earnings based on your reduced salary.</t>
  </si>
  <si>
    <r>
      <t xml:space="preserve">Personal allowance </t>
    </r>
    <r>
      <rPr>
        <b/>
        <i/>
        <sz val="12"/>
        <color indexed="30"/>
        <rFont val="Arial"/>
        <family val="2"/>
      </rPr>
      <t>(Don’t show this row)</t>
    </r>
  </si>
  <si>
    <t>Reduced annual net income</t>
  </si>
  <si>
    <t>This is your revised total annual income based on your reduced salary after tax and National Insurance have been deducted.</t>
  </si>
  <si>
    <t>Reduced monthly net income</t>
  </si>
  <si>
    <t>This is your revised total monthly income based on your reduced salary after tax and National Insurance have been deducted.</t>
  </si>
  <si>
    <t>Maximum IPB benefit</t>
  </si>
  <si>
    <r>
      <rPr>
        <b/>
        <i/>
        <sz val="12"/>
        <color indexed="10"/>
        <rFont val="Arial"/>
        <family val="2"/>
      </rPr>
      <t>(Don't show this row)</t>
    </r>
    <r>
      <rPr>
        <i/>
        <sz val="12"/>
        <color indexed="8"/>
        <rFont val="Arial"/>
        <family val="2"/>
      </rPr>
      <t xml:space="preserve"> 60%</t>
    </r>
  </si>
  <si>
    <r>
      <rPr>
        <b/>
        <i/>
        <sz val="12"/>
        <color indexed="10"/>
        <rFont val="Arial"/>
        <family val="2"/>
      </rPr>
      <t>(Don't show this row)</t>
    </r>
    <r>
      <rPr>
        <i/>
        <sz val="12"/>
        <color indexed="8"/>
        <rFont val="Arial"/>
        <family val="2"/>
      </rPr>
      <t xml:space="preserve"> 50%</t>
    </r>
  </si>
  <si>
    <t>Maximum annual benefit</t>
  </si>
  <si>
    <t>This is the maximum annual benefit permitted based on your current earnings. The amount shown is equal to 60% of the first £60,000 of your annual gross income and 50% of any annual gross income exceeding £60,000. The maximum annual benefit we will allow is £240,000.</t>
  </si>
  <si>
    <t>Maximum monthly benefit</t>
  </si>
  <si>
    <t>This is the maximum monthly benefit permitted based on your current earnings. The amount shown has been calculated from the maximum annual benefit amount shown above. 
The maximum monthly benefit we will allow is £20,000 if you're employed or self-employed and working over 16 hours per week.</t>
  </si>
  <si>
    <t>1st Stepped Benefit</t>
  </si>
  <si>
    <t>The amount shown here is the difference between your reduced monthly net income and your maximum monthly benefit allowable (as calculated based on your full pay). The amount you select as your first stepped benefit should not exceed this.</t>
  </si>
  <si>
    <t>2nd Stepped Benefit</t>
  </si>
  <si>
    <t>The amount shown here will be equal to your maximum monthly benefit (as calculated based on your full pay).</t>
  </si>
  <si>
    <r>
      <t xml:space="preserve">For each Stepped Benefit you will need to select a deferred period (4, 8, 13, 26 or 52 weeks).
</t>
    </r>
    <r>
      <rPr>
        <sz val="12"/>
        <color indexed="8"/>
        <rFont val="Calibri"/>
        <family val="2"/>
      </rPr>
      <t xml:space="preserve">• </t>
    </r>
    <r>
      <rPr>
        <sz val="12"/>
        <color indexed="8"/>
        <rFont val="Arial"/>
        <family val="2"/>
      </rPr>
      <t xml:space="preserve">The first Stepped Benefit would be paid at the end of the first deferred period.
</t>
    </r>
    <r>
      <rPr>
        <sz val="12"/>
        <color indexed="8"/>
        <rFont val="Calibri"/>
        <family val="2"/>
      </rPr>
      <t xml:space="preserve">• </t>
    </r>
    <r>
      <rPr>
        <sz val="12"/>
        <color indexed="8"/>
        <rFont val="Arial"/>
        <family val="2"/>
      </rPr>
      <t xml:space="preserve">The second Stepped Benefit would be paid at the end of the second deferred period.
</t>
    </r>
    <r>
      <rPr>
        <sz val="12"/>
        <color indexed="8"/>
        <rFont val="Calibri"/>
        <family val="2"/>
      </rPr>
      <t xml:space="preserve">• </t>
    </r>
    <r>
      <rPr>
        <sz val="12"/>
        <color indexed="8"/>
        <rFont val="Arial"/>
        <family val="2"/>
      </rPr>
      <t>The first deferred period must be shorter than the second deferred period.</t>
    </r>
  </si>
  <si>
    <t>For more information please see one of our Income Protection Policy Booklets.</t>
  </si>
  <si>
    <t>Based on HMRC 2023/24 tax and NI thresholds as per https://www.gov.uk/guidance/rates-and-thresholds-for-employers-2023-to-2024#paye-tax-and-class-1-national-insurance-contributions</t>
  </si>
  <si>
    <t>Max Benefit information could be find here: https://www.legalandgeneral.com/landg-assets/adviser/files/protection/key-features/lg1922.pdf</t>
  </si>
  <si>
    <r>
      <t xml:space="preserve">2023/24 Net income figures verified via </t>
    </r>
    <r>
      <rPr>
        <b/>
        <sz val="14"/>
        <color indexed="30"/>
        <rFont val="Arial"/>
        <family val="2"/>
      </rPr>
      <t>www.listentotaxman.com</t>
    </r>
  </si>
  <si>
    <t>Statutory Sick Pay increases from April 2023 to £109.40 – PAYadvice.UK</t>
  </si>
  <si>
    <t>Rates and thresholds for employers 2023 to 2024 - GOV.UK (www.gov.uk)</t>
  </si>
  <si>
    <t>Annual Income</t>
  </si>
  <si>
    <t>Personal allowance</t>
  </si>
  <si>
    <t>Estimated net income on full pay</t>
  </si>
  <si>
    <t>Net income [monthly]</t>
  </si>
  <si>
    <t>Income reduced by 50%</t>
  </si>
  <si>
    <t>Estimated net income on half pay</t>
  </si>
  <si>
    <t>Annual</t>
  </si>
  <si>
    <t>Monthly</t>
  </si>
  <si>
    <r>
      <t xml:space="preserve">IPB Stepped Benefit Calculation Chart
</t>
    </r>
    <r>
      <rPr>
        <sz val="8"/>
        <color indexed="8"/>
        <rFont val="Arial"/>
        <family val="2"/>
      </rPr>
      <t>Based on HMRC 2020/21 tax and NI thresholds as per
https://www.gov.uk/guidance/rates-and-thresholds-for-employers-2020-to-2021
https://www.gov.uk/government/publications/income-tax-personal-allowance-and-basic-rate-limit-from-2020-to-2021/income-tax-personal-allowance-and-basic-rate-limit-from-2020-21
2020/21 Net income figures verified via www.listentotaxman.com
See http://www.thepayrollsite.co.uk/help/payroll_help_guides/tax_code_guide.htm on how to calculate tax allowance using tax code</t>
    </r>
  </si>
  <si>
    <t>Example scenario:</t>
  </si>
  <si>
    <r>
      <t xml:space="preserve">Annual income = </t>
    </r>
    <r>
      <rPr>
        <b/>
        <sz val="8"/>
        <color indexed="8"/>
        <rFont val="Arial"/>
        <family val="2"/>
      </rPr>
      <t>£30,000</t>
    </r>
  </si>
  <si>
    <r>
      <t xml:space="preserve">If incapacitated receive </t>
    </r>
    <r>
      <rPr>
        <b/>
        <sz val="8"/>
        <color indexed="8"/>
        <rFont val="Arial"/>
        <family val="2"/>
      </rPr>
      <t>full pay for 6 months</t>
    </r>
    <r>
      <rPr>
        <sz val="8"/>
        <color indexed="8"/>
        <rFont val="Arial"/>
        <family val="2"/>
      </rPr>
      <t xml:space="preserve">, </t>
    </r>
    <r>
      <rPr>
        <b/>
        <sz val="8"/>
        <color indexed="8"/>
        <rFont val="Arial"/>
        <family val="2"/>
      </rPr>
      <t>half pay for 6 months</t>
    </r>
    <r>
      <rPr>
        <sz val="8"/>
        <color indexed="8"/>
        <rFont val="Arial"/>
        <family val="2"/>
      </rPr>
      <t>, then income ceases entirely.</t>
    </r>
  </si>
  <si>
    <t>(52 weeks because this is when the salary ceases completely and benefit can then be for any amount up to the maximum limits)</t>
  </si>
  <si>
    <t>Yearly updates  -----&gt;&gt;</t>
  </si>
  <si>
    <t>per annum</t>
  </si>
  <si>
    <t>Personal Allowance</t>
  </si>
  <si>
    <t>Tax code for  2020/21 is 1250L. Tax allowance = Number x £10 + £9</t>
  </si>
  <si>
    <t>Sourced from Gov.uk</t>
  </si>
  <si>
    <t>Personal Allowance Limit</t>
  </si>
  <si>
    <t>Class 1 NIC thresholds</t>
  </si>
  <si>
    <t>PT</t>
  </si>
  <si>
    <t>UEL</t>
  </si>
  <si>
    <t>Tax Bands</t>
  </si>
  <si>
    <t>NI Bands</t>
  </si>
  <si>
    <t>LEL-PT &amp; Below LEL</t>
  </si>
  <si>
    <t>PT-UEL</t>
  </si>
  <si>
    <t>Above UEL</t>
  </si>
  <si>
    <t>Maximum Benefit</t>
  </si>
  <si>
    <t>For employed and self-employed</t>
  </si>
  <si>
    <t>Max Benefit Salary</t>
  </si>
  <si>
    <t>Sourced from IPB literature</t>
  </si>
  <si>
    <t>http://landscape/business-areas/lgas/lgas-insurance/protection-product/product-library/current-products/income-protection-benefit-plan.html</t>
  </si>
  <si>
    <t>Base Year &gt;</t>
  </si>
  <si>
    <t>PAYE tax rates, thresholds and codes</t>
  </si>
  <si>
    <t>Figures to use 2014-15</t>
  </si>
  <si>
    <t>Figures to use 2015-16</t>
  </si>
  <si>
    <t>Figures to use 2016-17</t>
  </si>
  <si>
    <t>PAYE tax threshold</t>
  </si>
  <si>
    <t>£192 per week
£833 per month
£10,000 per year</t>
  </si>
  <si>
    <t>£204 per week
£883 per month
£10,600 per year</t>
  </si>
  <si>
    <t>£212 per week
£917 per month
£11,000 per year</t>
  </si>
  <si>
    <t>£221 per week
£958 per month
£11,500 per year</t>
  </si>
  <si>
    <t>£228 per week
£988 per month
£11,850 per year</t>
  </si>
  <si>
    <t>£240 per week
£1,042 per month
£12,500 per year</t>
  </si>
  <si>
    <t>£242 per week
£1,048 per month
£12,570 per year</t>
  </si>
  <si>
    <t>Basic tax rate</t>
  </si>
  <si>
    <t>20% on annual earnings above the PAYE tax threshold and up to £31,865</t>
  </si>
  <si>
    <t>20% on annual earnings above the PAYE tax threshold and up to £31,785</t>
  </si>
  <si>
    <t>20% on annual earnings above the PAYE tax threshold and up to £32,000</t>
  </si>
  <si>
    <t>20% on annual earnings above the PAYE tax threshold and up to £33,500</t>
  </si>
  <si>
    <t>20% on annual earnings above the PAYE tax threshold and up to £34,500</t>
  </si>
  <si>
    <t>20% on annual earnings above the PAYE tax threshold and up to £37,500</t>
  </si>
  <si>
    <r>
      <t xml:space="preserve">20% on annual earnings above the PAYE tax threshold and up to </t>
    </r>
    <r>
      <rPr>
        <b/>
        <sz val="8"/>
        <color theme="1"/>
        <rFont val="Arial"/>
        <family val="2"/>
      </rPr>
      <t>£50,000</t>
    </r>
  </si>
  <si>
    <r>
      <rPr>
        <b/>
        <sz val="8"/>
        <color theme="1"/>
        <rFont val="Arial"/>
        <family val="2"/>
      </rPr>
      <t>20%</t>
    </r>
    <r>
      <rPr>
        <sz val="8"/>
        <color theme="1"/>
        <rFont val="Arial"/>
        <family val="2"/>
      </rPr>
      <t xml:space="preserve"> on annual earnings above the PAYE tax threshold and up to </t>
    </r>
    <r>
      <rPr>
        <b/>
        <sz val="8"/>
        <color theme="1"/>
        <rFont val="Arial"/>
        <family val="2"/>
      </rPr>
      <t>£50,270</t>
    </r>
    <r>
      <rPr>
        <sz val="8"/>
        <color theme="1"/>
        <rFont val="Arial"/>
        <family val="2"/>
      </rPr>
      <t xml:space="preserve"> </t>
    </r>
    <r>
      <rPr>
        <i/>
        <sz val="8"/>
        <color theme="1"/>
        <rFont val="Arial"/>
        <family val="2"/>
      </rPr>
      <t>(£12,570+</t>
    </r>
    <r>
      <rPr>
        <b/>
        <i/>
        <sz val="8"/>
        <color theme="1"/>
        <rFont val="Arial"/>
        <family val="2"/>
      </rPr>
      <t>£37,700</t>
    </r>
    <r>
      <rPr>
        <i/>
        <sz val="8"/>
        <color theme="1"/>
        <rFont val="Arial"/>
        <family val="2"/>
      </rPr>
      <t xml:space="preserve"> = £50,270)</t>
    </r>
  </si>
  <si>
    <t>Higher tax rate</t>
  </si>
  <si>
    <t>40% on annual earnings from £31,866 to £150,000</t>
  </si>
  <si>
    <t>40% on annual earnings from £31,786 to £150,000</t>
  </si>
  <si>
    <t>40% on annual earnings from £32,001 to £150,000</t>
  </si>
  <si>
    <t>40% on annual earnings from £33,501 to £150,000</t>
  </si>
  <si>
    <t>40% on annual earnings from £34,501 to £150,000</t>
  </si>
  <si>
    <t>40% on annual earnings from £37,501 to £150,000</t>
  </si>
  <si>
    <r>
      <t xml:space="preserve">40% on annual earnings from </t>
    </r>
    <r>
      <rPr>
        <b/>
        <sz val="8"/>
        <color theme="1"/>
        <rFont val="Arial"/>
        <family val="2"/>
      </rPr>
      <t>£50,001 to £150,000</t>
    </r>
  </si>
  <si>
    <r>
      <rPr>
        <b/>
        <sz val="8"/>
        <color theme="1"/>
        <rFont val="Arial"/>
        <family val="2"/>
      </rPr>
      <t xml:space="preserve">40% </t>
    </r>
    <r>
      <rPr>
        <sz val="8"/>
        <color theme="1"/>
        <rFont val="Arial"/>
        <family val="2"/>
      </rPr>
      <t xml:space="preserve">on annual earnings from </t>
    </r>
    <r>
      <rPr>
        <b/>
        <sz val="8"/>
        <color theme="1"/>
        <rFont val="Arial"/>
        <family val="2"/>
      </rPr>
      <t xml:space="preserve">£50,271 </t>
    </r>
    <r>
      <rPr>
        <sz val="8"/>
        <color theme="1"/>
        <rFont val="Arial"/>
        <family val="2"/>
      </rPr>
      <t>to</t>
    </r>
    <r>
      <rPr>
        <b/>
        <sz val="8"/>
        <color theme="1"/>
        <rFont val="Arial"/>
        <family val="2"/>
      </rPr>
      <t xml:space="preserve"> £150,000</t>
    </r>
  </si>
  <si>
    <t>Additional tax rate</t>
  </si>
  <si>
    <t>45% on annual earnings above £150,000</t>
  </si>
  <si>
    <t>45% on annual earnings above £150,001</t>
  </si>
  <si>
    <r>
      <rPr>
        <b/>
        <sz val="8"/>
        <color theme="1"/>
        <rFont val="Arial"/>
        <family val="2"/>
      </rPr>
      <t>45%</t>
    </r>
    <r>
      <rPr>
        <sz val="8"/>
        <color theme="1"/>
        <rFont val="Arial"/>
        <family val="2"/>
      </rPr>
      <t xml:space="preserve"> on annual earnings above </t>
    </r>
    <r>
      <rPr>
        <b/>
        <sz val="8"/>
        <color theme="1"/>
        <rFont val="Arial"/>
        <family val="2"/>
      </rPr>
      <t>£150,000</t>
    </r>
  </si>
  <si>
    <t>Class 1 NICs thresholds</t>
  </si>
  <si>
    <t>Lower earnings limit (LEL)</t>
  </si>
  <si>
    <t>£111 per week
£481 per month
£5,772 per year</t>
  </si>
  <si>
    <t>£112 per week
£486 per month
£5,824 per year</t>
  </si>
  <si>
    <t>£113 per week
£490 per month
£5,876 per year</t>
  </si>
  <si>
    <t>£116 per week
£503 per month
£6,032 per year</t>
  </si>
  <si>
    <t>£118 per week
£512 per month
£6,136 per year</t>
  </si>
  <si>
    <r>
      <rPr>
        <b/>
        <sz val="8"/>
        <color theme="1"/>
        <rFont val="Arial"/>
        <family val="2"/>
      </rPr>
      <t>£120</t>
    </r>
    <r>
      <rPr>
        <sz val="8"/>
        <color theme="1"/>
        <rFont val="Arial"/>
        <family val="2"/>
      </rPr>
      <t xml:space="preserve"> per week
</t>
    </r>
    <r>
      <rPr>
        <b/>
        <sz val="8"/>
        <color theme="1"/>
        <rFont val="Arial"/>
        <family val="2"/>
      </rPr>
      <t>£520</t>
    </r>
    <r>
      <rPr>
        <sz val="8"/>
        <color theme="1"/>
        <rFont val="Arial"/>
        <family val="2"/>
      </rPr>
      <t xml:space="preserve"> per month
</t>
    </r>
    <r>
      <rPr>
        <b/>
        <sz val="8"/>
        <color theme="1"/>
        <rFont val="Arial"/>
        <family val="2"/>
      </rPr>
      <t>£6,240</t>
    </r>
    <r>
      <rPr>
        <sz val="8"/>
        <color theme="1"/>
        <rFont val="Arial"/>
        <family val="2"/>
      </rPr>
      <t xml:space="preserve"> per year</t>
    </r>
  </si>
  <si>
    <t>Primary Threshold (PT)</t>
  </si>
  <si>
    <t>£153 per week
£663 per month
£7,956 per year</t>
  </si>
  <si>
    <t>£155 per week
£672 per month
£8,060 per year</t>
  </si>
  <si>
    <t xml:space="preserve"> £157 per week
£680 per month
£8,164 per year </t>
  </si>
  <si>
    <t xml:space="preserve">£162 per week
£702 per month
£8,424 per year </t>
  </si>
  <si>
    <t xml:space="preserve">£166 per week
£719 per month
£8,632 per year </t>
  </si>
  <si>
    <r>
      <rPr>
        <b/>
        <sz val="8"/>
        <color theme="1"/>
        <rFont val="Arial"/>
        <family val="2"/>
      </rPr>
      <t>£183</t>
    </r>
    <r>
      <rPr>
        <sz val="8"/>
        <color theme="1"/>
        <rFont val="Arial"/>
        <family val="2"/>
      </rPr>
      <t xml:space="preserve"> per week
</t>
    </r>
    <r>
      <rPr>
        <b/>
        <sz val="8"/>
        <color theme="1"/>
        <rFont val="Arial"/>
        <family val="2"/>
      </rPr>
      <t>£792</t>
    </r>
    <r>
      <rPr>
        <sz val="8"/>
        <color theme="1"/>
        <rFont val="Arial"/>
        <family val="2"/>
      </rPr>
      <t xml:space="preserve"> per month
</t>
    </r>
    <r>
      <rPr>
        <b/>
        <sz val="8"/>
        <color theme="1"/>
        <rFont val="Arial"/>
        <family val="2"/>
      </rPr>
      <t>£9,500</t>
    </r>
    <r>
      <rPr>
        <sz val="8"/>
        <color theme="1"/>
        <rFont val="Arial"/>
        <family val="2"/>
      </rPr>
      <t xml:space="preserve"> per year </t>
    </r>
  </si>
  <si>
    <r>
      <rPr>
        <b/>
        <sz val="8"/>
        <color theme="1"/>
        <rFont val="Arial"/>
        <family val="2"/>
      </rPr>
      <t>£184</t>
    </r>
    <r>
      <rPr>
        <sz val="8"/>
        <color theme="1"/>
        <rFont val="Arial"/>
        <family val="2"/>
      </rPr>
      <t xml:space="preserve"> per week
</t>
    </r>
    <r>
      <rPr>
        <b/>
        <sz val="8"/>
        <color theme="1"/>
        <rFont val="Arial"/>
        <family val="2"/>
      </rPr>
      <t>£797</t>
    </r>
    <r>
      <rPr>
        <sz val="8"/>
        <color theme="1"/>
        <rFont val="Arial"/>
        <family val="2"/>
      </rPr>
      <t xml:space="preserve"> per month
</t>
    </r>
    <r>
      <rPr>
        <b/>
        <sz val="8"/>
        <color theme="1"/>
        <rFont val="Arial"/>
        <family val="2"/>
      </rPr>
      <t>£9,568</t>
    </r>
    <r>
      <rPr>
        <sz val="8"/>
        <color theme="1"/>
        <rFont val="Arial"/>
        <family val="2"/>
      </rPr>
      <t xml:space="preserve"> per year </t>
    </r>
  </si>
  <si>
    <t xml:space="preserve">Secondary Threshold (ST) </t>
  </si>
  <si>
    <t>£156 per week
£676 per month
£8,112 per year</t>
  </si>
  <si>
    <r>
      <rPr>
        <b/>
        <sz val="8"/>
        <color theme="1"/>
        <rFont val="Arial"/>
        <family val="2"/>
      </rPr>
      <t>£169</t>
    </r>
    <r>
      <rPr>
        <sz val="8"/>
        <color theme="1"/>
        <rFont val="Arial"/>
        <family val="2"/>
      </rPr>
      <t xml:space="preserve"> per week
</t>
    </r>
    <r>
      <rPr>
        <b/>
        <sz val="8"/>
        <color theme="1"/>
        <rFont val="Arial"/>
        <family val="2"/>
      </rPr>
      <t>£732</t>
    </r>
    <r>
      <rPr>
        <sz val="8"/>
        <color theme="1"/>
        <rFont val="Arial"/>
        <family val="2"/>
      </rPr>
      <t xml:space="preserve"> per month
</t>
    </r>
    <r>
      <rPr>
        <b/>
        <sz val="8"/>
        <color theme="1"/>
        <rFont val="Arial"/>
        <family val="2"/>
      </rPr>
      <t>£8,788</t>
    </r>
    <r>
      <rPr>
        <sz val="8"/>
        <color theme="1"/>
        <rFont val="Arial"/>
        <family val="2"/>
      </rPr>
      <t xml:space="preserve"> per year </t>
    </r>
  </si>
  <si>
    <r>
      <rPr>
        <b/>
        <sz val="8"/>
        <color theme="1"/>
        <rFont val="Arial"/>
        <family val="2"/>
      </rPr>
      <t>£170</t>
    </r>
    <r>
      <rPr>
        <sz val="8"/>
        <color theme="1"/>
        <rFont val="Arial"/>
        <family val="2"/>
      </rPr>
      <t xml:space="preserve"> per week
</t>
    </r>
    <r>
      <rPr>
        <b/>
        <sz val="8"/>
        <color theme="1"/>
        <rFont val="Arial"/>
        <family val="2"/>
      </rPr>
      <t>£737</t>
    </r>
    <r>
      <rPr>
        <sz val="8"/>
        <color theme="1"/>
        <rFont val="Arial"/>
        <family val="2"/>
      </rPr>
      <t xml:space="preserve"> per month
</t>
    </r>
    <r>
      <rPr>
        <b/>
        <sz val="8"/>
        <color theme="1"/>
        <rFont val="Arial"/>
        <family val="2"/>
      </rPr>
      <t>£8,840</t>
    </r>
    <r>
      <rPr>
        <sz val="8"/>
        <color theme="1"/>
        <rFont val="Arial"/>
        <family val="2"/>
      </rPr>
      <t xml:space="preserve"> per year </t>
    </r>
  </si>
  <si>
    <t>Upper earnings limit (UEL)</t>
  </si>
  <si>
    <t>£805 per week
£3,489 per month
 £41,865 per year</t>
  </si>
  <si>
    <t>£815 per week
£3,532 per month
£42,385 per year</t>
  </si>
  <si>
    <t>£827 per week
£3,584 per month
£43,004 per year</t>
  </si>
  <si>
    <t xml:space="preserve"> £866 per week
£3,750 per month
£45,000 per year</t>
  </si>
  <si>
    <t>£892 per week
£3,863 per month
£46,350 per year</t>
  </si>
  <si>
    <t>£962 per week
£4,167 per month
£50,000 per year</t>
  </si>
  <si>
    <r>
      <rPr>
        <b/>
        <sz val="8"/>
        <color theme="1"/>
        <rFont val="Arial"/>
        <family val="2"/>
      </rPr>
      <t xml:space="preserve">£967 </t>
    </r>
    <r>
      <rPr>
        <sz val="8"/>
        <color theme="1"/>
        <rFont val="Arial"/>
        <family val="2"/>
      </rPr>
      <t xml:space="preserve">per week
</t>
    </r>
    <r>
      <rPr>
        <b/>
        <sz val="8"/>
        <color theme="1"/>
        <rFont val="Arial"/>
        <family val="2"/>
      </rPr>
      <t>£4,189</t>
    </r>
    <r>
      <rPr>
        <sz val="8"/>
        <color theme="1"/>
        <rFont val="Arial"/>
        <family val="2"/>
      </rPr>
      <t xml:space="preserve"> per month
</t>
    </r>
    <r>
      <rPr>
        <b/>
        <sz val="8"/>
        <color theme="1"/>
        <rFont val="Arial"/>
        <family val="2"/>
      </rPr>
      <t xml:space="preserve">£50,270 </t>
    </r>
    <r>
      <rPr>
        <sz val="8"/>
        <color theme="1"/>
        <rFont val="Arial"/>
        <family val="2"/>
      </rPr>
      <t>per year</t>
    </r>
  </si>
  <si>
    <t>NICs category letter</t>
  </si>
  <si>
    <t>Earnings at or above LEL up to and including PT</t>
  </si>
  <si>
    <t>Earnings above the PT up to and including UAP</t>
  </si>
  <si>
    <t>Balance of earnings above UEL</t>
  </si>
  <si>
    <t>A</t>
  </si>
  <si>
    <t>Income Tax allowances table (£ a year)</t>
  </si>
  <si>
    <t>Income Tax allowances</t>
  </si>
  <si>
    <t>2014-15</t>
  </si>
  <si>
    <t>2015-16</t>
  </si>
  <si>
    <t>2016-17</t>
  </si>
  <si>
    <t>those born after 5 April 1948</t>
  </si>
  <si>
    <t>those born between 6 April 1938 and 5 April 1948</t>
  </si>
  <si>
    <t>those born before 6 April 1938</t>
  </si>
  <si>
    <t>Income limit for personal allowance (*1)</t>
  </si>
  <si>
    <t>Income limit for personal allowances (born before 6 April 1948) (*2)</t>
  </si>
  <si>
    <t>Married couple’s allowance (*3)</t>
  </si>
  <si>
    <t>maximum amount (*4)</t>
  </si>
  <si>
    <t>minimum amount (*5)</t>
  </si>
  <si>
    <t>Blind Person's Allowance</t>
  </si>
  <si>
    <t>Transferable Tax Allowance for married couples and civil partners (*6)</t>
  </si>
  <si>
    <t>-</t>
  </si>
  <si>
    <t>*1 The personal allowance reduces where the individual’s income is above this limit by £1 for every £2 above the limit. This applies regardless of the individual’s date of birth.</t>
  </si>
  <si>
    <t>*2 This allowance reduces where the individual’s income is above the income limit by £1 for every £2 above the income limit until it reaches the level of the personal allowance for someone born after 5 April 1948.</t>
  </si>
  <si>
    <t>*3 Available to people born before 6 April 1935. Tax relief for this allowance is restricted to 10 per cent.</t>
  </si>
  <si>
    <t>*4 This allowance is reduced when the individual’s income is above the income limit. This is at a rate of £1 for every £2 above the income limit until it reaches the minimum amount. Any reduction in the married couple’s allowance applies after any reduction to the individual’s personal allowance.</t>
  </si>
  <si>
    <t>*5 This is also the maximum relief for maintenance payments where at least one of the parties is born before 6 April 1935.</t>
  </si>
  <si>
    <t>*6 Available to spouses/ civil partners born after 5 April 1935. This allowance is 10% of the personal allowance for those born after 5 April 1938. It allows a spouse or civil partner who is not liable to income tax above the basic rate to transfer this amount of their personal allowance to their spouse/ civil partner. The recipient must not be liable to tax above the basic rate. The recipient is eligible to a tax reduction of 20% of the transferred amount.</t>
  </si>
  <si>
    <t>Doer</t>
  </si>
  <si>
    <t>SA</t>
  </si>
  <si>
    <t>Checker</t>
  </si>
  <si>
    <t>DZ</t>
  </si>
  <si>
    <t>Reviewer</t>
  </si>
  <si>
    <t>KL</t>
  </si>
  <si>
    <t>DZ edits made in version 2</t>
  </si>
  <si>
    <t>Corrected code for C11</t>
  </si>
  <si>
    <t>Copied formulae in cells C9 to C11 across the entire rows</t>
  </si>
  <si>
    <t>Changed all NIC thresholds to be annual amounts</t>
  </si>
  <si>
    <t>Updated values in example</t>
  </si>
  <si>
    <t>Updated 50% maximum benefit formula and calculator to use MaxBen2 rather than hardpasted value</t>
  </si>
  <si>
    <t>Removed LPL and UPL</t>
  </si>
  <si>
    <t>The "Listen to taxman" website shows the personal allowance to be £11,509. This doesn't look correct but maybe we are missing something?</t>
  </si>
  <si>
    <t>NIC amounts also don't match up exactly - this is due to weekly thresholds being converted to annual thresholds</t>
  </si>
  <si>
    <t>KL review</t>
  </si>
  <si>
    <t>Issue DZ stated above is now solved. Need to at £9 to the tax allowance.</t>
  </si>
  <si>
    <t>Spot checked a few salaries using the formulae and they matched the government website tax calculator.</t>
  </si>
  <si>
    <t>https://www.tax.service.gov.uk/</t>
  </si>
  <si>
    <t>AS Update 29/03/2019</t>
  </si>
  <si>
    <t>Updated the Stepped Benefit Chart Sheet with the 2019/2020 figures sourced from Gov.uk</t>
  </si>
  <si>
    <t>Updated the Thresholds sheet with 2019/2020 figures sourced from Gov.uk. Haven't yet updated the Income limit for personal allowances (born before 6 April 1948) and married couple's allowances.</t>
  </si>
  <si>
    <t>2019/20 Net income figures verified via www.listentotaxman.com</t>
  </si>
  <si>
    <t>AS Update 10/03/2020</t>
  </si>
  <si>
    <t>Updated the Stepped Benefit Chart Sheet with the 2020/2021 figures sourced from Gov.uk (Cell I39)</t>
  </si>
  <si>
    <t>Updated the Thresholds sheet with 2020/2021 figures sourced from Gov.uk. Haven't yet updated the Income limit for personal allowances (born before 6 April 1948) and married couple's allowances.</t>
  </si>
  <si>
    <t>2020/21 Net income figures verified via www.listentotaxman.com</t>
  </si>
  <si>
    <t>6th July 2022</t>
  </si>
  <si>
    <r>
      <rPr>
        <b/>
        <sz val="8"/>
        <color theme="1"/>
        <rFont val="Arial"/>
        <family val="2"/>
      </rPr>
      <t xml:space="preserve">40% </t>
    </r>
    <r>
      <rPr>
        <sz val="8"/>
        <color theme="1"/>
        <rFont val="Arial"/>
        <family val="2"/>
      </rPr>
      <t xml:space="preserve">on annual earnings from </t>
    </r>
    <r>
      <rPr>
        <b/>
        <sz val="8"/>
        <color theme="1"/>
        <rFont val="Arial"/>
        <family val="2"/>
      </rPr>
      <t xml:space="preserve">£50,271 </t>
    </r>
    <r>
      <rPr>
        <sz val="8"/>
        <color theme="1"/>
        <rFont val="Arial"/>
        <family val="2"/>
      </rPr>
      <t>to</t>
    </r>
    <r>
      <rPr>
        <b/>
        <sz val="8"/>
        <color theme="1"/>
        <rFont val="Arial"/>
        <family val="2"/>
      </rPr>
      <t xml:space="preserve"> £137,710</t>
    </r>
  </si>
  <si>
    <r>
      <rPr>
        <b/>
        <sz val="8"/>
        <color theme="1"/>
        <rFont val="Arial"/>
        <family val="2"/>
      </rPr>
      <t>45%</t>
    </r>
    <r>
      <rPr>
        <sz val="8"/>
        <color theme="1"/>
        <rFont val="Arial"/>
        <family val="2"/>
      </rPr>
      <t xml:space="preserve"> on annual earnings above </t>
    </r>
    <r>
      <rPr>
        <b/>
        <sz val="8"/>
        <color theme="1"/>
        <rFont val="Arial"/>
        <family val="2"/>
      </rPr>
      <t>£137,710</t>
    </r>
  </si>
  <si>
    <r>
      <rPr>
        <b/>
        <sz val="8"/>
        <color theme="1"/>
        <rFont val="Arial"/>
        <family val="2"/>
      </rPr>
      <t>£123</t>
    </r>
    <r>
      <rPr>
        <sz val="8"/>
        <color theme="1"/>
        <rFont val="Arial"/>
        <family val="2"/>
      </rPr>
      <t xml:space="preserve"> per week
</t>
    </r>
    <r>
      <rPr>
        <b/>
        <sz val="8"/>
        <color theme="1"/>
        <rFont val="Arial"/>
        <family val="2"/>
      </rPr>
      <t>£533</t>
    </r>
    <r>
      <rPr>
        <sz val="8"/>
        <color theme="1"/>
        <rFont val="Arial"/>
        <family val="2"/>
      </rPr>
      <t xml:space="preserve"> per month
</t>
    </r>
    <r>
      <rPr>
        <b/>
        <sz val="8"/>
        <color theme="1"/>
        <rFont val="Arial"/>
        <family val="2"/>
      </rPr>
      <t>£6,396</t>
    </r>
    <r>
      <rPr>
        <sz val="8"/>
        <color theme="1"/>
        <rFont val="Arial"/>
        <family val="2"/>
      </rPr>
      <t xml:space="preserve"> per year</t>
    </r>
  </si>
  <si>
    <r>
      <rPr>
        <b/>
        <sz val="8"/>
        <color theme="1"/>
        <rFont val="Arial"/>
        <family val="2"/>
      </rPr>
      <t>£242</t>
    </r>
    <r>
      <rPr>
        <sz val="8"/>
        <color theme="1"/>
        <rFont val="Arial"/>
        <family val="2"/>
      </rPr>
      <t xml:space="preserve"> per week
</t>
    </r>
    <r>
      <rPr>
        <b/>
        <sz val="8"/>
        <color theme="1"/>
        <rFont val="Arial"/>
        <family val="2"/>
      </rPr>
      <t>£1,048</t>
    </r>
    <r>
      <rPr>
        <sz val="8"/>
        <color theme="1"/>
        <rFont val="Arial"/>
        <family val="2"/>
      </rPr>
      <t xml:space="preserve"> per month
</t>
    </r>
    <r>
      <rPr>
        <b/>
        <sz val="8"/>
        <color theme="1"/>
        <rFont val="Arial"/>
        <family val="2"/>
      </rPr>
      <t>£12,570</t>
    </r>
    <r>
      <rPr>
        <sz val="8"/>
        <color theme="1"/>
        <rFont val="Arial"/>
        <family val="2"/>
      </rPr>
      <t xml:space="preserve"> per year </t>
    </r>
  </si>
  <si>
    <r>
      <rPr>
        <b/>
        <sz val="8"/>
        <color theme="1"/>
        <rFont val="Arial"/>
        <family val="2"/>
      </rPr>
      <t>£175</t>
    </r>
    <r>
      <rPr>
        <sz val="8"/>
        <color theme="1"/>
        <rFont val="Arial"/>
        <family val="2"/>
      </rPr>
      <t xml:space="preserve"> per week
</t>
    </r>
    <r>
      <rPr>
        <b/>
        <sz val="8"/>
        <color theme="1"/>
        <rFont val="Arial"/>
        <family val="2"/>
      </rPr>
      <t>£758</t>
    </r>
    <r>
      <rPr>
        <sz val="8"/>
        <color theme="1"/>
        <rFont val="Arial"/>
        <family val="2"/>
      </rPr>
      <t xml:space="preserve"> per month
</t>
    </r>
    <r>
      <rPr>
        <b/>
        <sz val="8"/>
        <color theme="1"/>
        <rFont val="Arial"/>
        <family val="2"/>
      </rPr>
      <t>£9,100</t>
    </r>
    <r>
      <rPr>
        <sz val="8"/>
        <color theme="1"/>
        <rFont val="Arial"/>
        <family val="2"/>
      </rPr>
      <t xml:space="preserve"> per year </t>
    </r>
  </si>
  <si>
    <t>5th July 2022</t>
  </si>
  <si>
    <r>
      <rPr>
        <b/>
        <sz val="8"/>
        <color theme="1"/>
        <rFont val="Arial"/>
        <family val="2"/>
      </rPr>
      <t>£190</t>
    </r>
    <r>
      <rPr>
        <sz val="8"/>
        <color theme="1"/>
        <rFont val="Arial"/>
        <family val="2"/>
      </rPr>
      <t xml:space="preserve"> per week
</t>
    </r>
    <r>
      <rPr>
        <b/>
        <sz val="8"/>
        <color theme="1"/>
        <rFont val="Arial"/>
        <family val="2"/>
      </rPr>
      <t>£823</t>
    </r>
    <r>
      <rPr>
        <sz val="8"/>
        <color theme="1"/>
        <rFont val="Arial"/>
        <family val="2"/>
      </rPr>
      <t xml:space="preserve"> per month
</t>
    </r>
    <r>
      <rPr>
        <b/>
        <sz val="8"/>
        <color theme="1"/>
        <rFont val="Arial"/>
        <family val="2"/>
      </rPr>
      <t>£9,880</t>
    </r>
    <r>
      <rPr>
        <sz val="8"/>
        <color theme="1"/>
        <rFont val="Arial"/>
        <family val="2"/>
      </rPr>
      <t xml:space="preserve"> per year </t>
    </r>
  </si>
  <si>
    <t>For up to 28 weeks</t>
  </si>
  <si>
    <t>Statuary Sick Pacy</t>
  </si>
  <si>
    <t>SSP</t>
  </si>
  <si>
    <t>Income Tax rates and Personal Allowances : Current rates and allowances - GOV.UK (www.gov.uk)</t>
  </si>
  <si>
    <t>Table 1:</t>
  </si>
  <si>
    <t>Table 1</t>
  </si>
  <si>
    <t>Sources</t>
  </si>
  <si>
    <t>Rates and allowances: National Insurance contributions - GOV.UK (www.gov.uk)</t>
  </si>
  <si>
    <t>Table 2a</t>
  </si>
  <si>
    <t>Table 2b</t>
  </si>
  <si>
    <t>Table 2a &amp; 2b:</t>
  </si>
  <si>
    <t>Table 3:</t>
  </si>
  <si>
    <t>Statutory Sick Pay (SSP) : Overview - GOV.UK (www.gov.uk)</t>
  </si>
  <si>
    <t>Table 3</t>
  </si>
  <si>
    <t>Table 4</t>
  </si>
  <si>
    <t xml:space="preserve">Table 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</si>
</sst>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43" formatCode="_-* #,##0.00_-;\-* #,##0.00_-;_-* &quot;-&quot;??_-;_-@_-"/>
    <numFmt numFmtId="164" formatCode="&quot;£&quot;#,##0.00"/>
    <numFmt numFmtId="165" formatCode="&quot;£&quot;#,##0.00;[Red]&quot;£&quot;#,##0.00"/>
    <numFmt numFmtId="166" formatCode="&quot;£&quot;#,##0;[Red]&quot;£&quot;#,##0"/>
    <numFmt numFmtId="167" formatCode="_-* #,##0_-;\-* #,##0_-;_-* &quot;-&quot;??_-;_-@_-"/>
  </numFmts>
  <fonts count="74" x14ac:knownFonts="1">
    <font>
      <sz val="11"/>
      <color theme="1"/>
      <name val="Calibri"/>
      <family val="2"/>
      <scheme val="minor"/>
    </font>
    <font>
      <b/>
      <sz val="8"/>
      <name val="Arial"/>
      <family val="2"/>
    </font>
    <font>
      <sz val="8"/>
      <name val="Arial"/>
      <family val="2"/>
    </font>
    <font>
      <b/>
      <sz val="14"/>
      <name val="Arial"/>
      <family val="2"/>
    </font>
    <font>
      <sz val="8"/>
      <color indexed="8"/>
      <name val="Arial"/>
      <family val="2"/>
    </font>
    <font>
      <b/>
      <sz val="8"/>
      <color indexed="8"/>
      <name val="Arial"/>
      <family val="2"/>
    </font>
    <font>
      <sz val="9"/>
      <color indexed="81"/>
      <name val="Tahoma"/>
      <family val="2"/>
    </font>
    <font>
      <b/>
      <sz val="9"/>
      <color indexed="81"/>
      <name val="Tahoma"/>
      <family val="2"/>
    </font>
    <font>
      <sz val="14"/>
      <color indexed="63"/>
      <name val="Arial"/>
      <family val="2"/>
    </font>
    <font>
      <sz val="12"/>
      <color indexed="8"/>
      <name val="Arial"/>
      <family val="2"/>
    </font>
    <font>
      <i/>
      <sz val="12"/>
      <color indexed="8"/>
      <name val="Arial"/>
      <family val="2"/>
    </font>
    <font>
      <b/>
      <i/>
      <sz val="12"/>
      <color indexed="10"/>
      <name val="Arial"/>
      <family val="2"/>
    </font>
    <font>
      <sz val="12"/>
      <name val="Arial"/>
      <family val="2"/>
    </font>
    <font>
      <b/>
      <sz val="12"/>
      <color indexed="63"/>
      <name val="Arial"/>
      <family val="2"/>
    </font>
    <font>
      <b/>
      <i/>
      <sz val="12"/>
      <color indexed="30"/>
      <name val="Arial"/>
      <family val="2"/>
    </font>
    <font>
      <b/>
      <i/>
      <sz val="12"/>
      <color indexed="56"/>
      <name val="Arial"/>
      <family val="2"/>
    </font>
    <font>
      <b/>
      <sz val="14"/>
      <color indexed="30"/>
      <name val="Arial"/>
      <family val="2"/>
    </font>
    <font>
      <b/>
      <sz val="9"/>
      <color indexed="30"/>
      <name val="Arial"/>
      <family val="2"/>
    </font>
    <font>
      <sz val="9"/>
      <color indexed="63"/>
      <name val="Arial"/>
      <family val="2"/>
    </font>
    <font>
      <sz val="12"/>
      <color indexed="8"/>
      <name val="Calibri"/>
      <family val="2"/>
    </font>
    <font>
      <sz val="11"/>
      <color theme="1"/>
      <name val="Calibri"/>
      <family val="2"/>
      <scheme val="minor"/>
    </font>
    <font>
      <u/>
      <sz val="11"/>
      <color theme="10"/>
      <name val="Calibri"/>
      <family val="2"/>
      <scheme val="minor"/>
    </font>
    <font>
      <sz val="8"/>
      <color theme="1"/>
      <name val="Arial"/>
      <family val="2"/>
    </font>
    <font>
      <b/>
      <sz val="8"/>
      <color theme="1"/>
      <name val="Arial"/>
      <family val="2"/>
    </font>
    <font>
      <b/>
      <sz val="8"/>
      <color theme="0"/>
      <name val="Arial"/>
      <family val="2"/>
    </font>
    <font>
      <i/>
      <sz val="8"/>
      <color theme="1"/>
      <name val="Arial"/>
      <family val="2"/>
    </font>
    <font>
      <b/>
      <sz val="8"/>
      <color rgb="FFFFFF00"/>
      <name val="Arial"/>
      <family val="2"/>
    </font>
    <font>
      <sz val="8"/>
      <color rgb="FFFFFF00"/>
      <name val="Arial"/>
      <family val="2"/>
    </font>
    <font>
      <sz val="8"/>
      <color theme="0"/>
      <name val="Arial"/>
      <family val="2"/>
    </font>
    <font>
      <b/>
      <i/>
      <sz val="8"/>
      <color theme="1"/>
      <name val="Arial"/>
      <family val="2"/>
    </font>
    <font>
      <b/>
      <u/>
      <sz val="14"/>
      <color rgb="FFFF0000"/>
      <name val="Arial"/>
      <family val="2"/>
    </font>
    <font>
      <u/>
      <sz val="8"/>
      <color theme="1"/>
      <name val="Arial"/>
      <family val="2"/>
    </font>
    <font>
      <sz val="9"/>
      <color theme="1"/>
      <name val="Arial"/>
      <family val="2"/>
    </font>
    <font>
      <b/>
      <sz val="9"/>
      <color theme="1"/>
      <name val="Arial"/>
      <family val="2"/>
    </font>
    <font>
      <i/>
      <sz val="8"/>
      <color rgb="FFFF0000"/>
      <name val="Arial"/>
      <family val="2"/>
    </font>
    <font>
      <b/>
      <sz val="12"/>
      <color theme="1"/>
      <name val="Arial"/>
      <family val="2"/>
    </font>
    <font>
      <sz val="12"/>
      <color theme="1"/>
      <name val="Arial"/>
      <family val="2"/>
    </font>
    <font>
      <b/>
      <sz val="14"/>
      <color theme="1"/>
      <name val="Arial"/>
      <family val="2"/>
    </font>
    <font>
      <sz val="14"/>
      <color rgb="FF343234"/>
      <name val="Arial"/>
      <family val="2"/>
    </font>
    <font>
      <sz val="12"/>
      <color theme="6" tint="-0.499984740745262"/>
      <name val="Arial"/>
      <family val="2"/>
    </font>
    <font>
      <sz val="11"/>
      <color rgb="FF343234"/>
      <name val="Arial"/>
      <family val="2"/>
    </font>
    <font>
      <b/>
      <sz val="14"/>
      <color rgb="FFFF0000"/>
      <name val="Arial"/>
      <family val="2"/>
    </font>
    <font>
      <i/>
      <sz val="12"/>
      <color rgb="FF0076D6"/>
      <name val="Arial"/>
      <family val="2"/>
    </font>
    <font>
      <i/>
      <sz val="12"/>
      <color rgb="FF343234"/>
      <name val="Arial"/>
      <family val="2"/>
    </font>
    <font>
      <sz val="12"/>
      <color rgb="FF0076D6"/>
      <name val="Arial"/>
      <family val="2"/>
    </font>
    <font>
      <b/>
      <sz val="12"/>
      <color theme="0"/>
      <name val="Arial"/>
      <family val="2"/>
    </font>
    <font>
      <sz val="12"/>
      <color theme="0"/>
      <name val="Arial"/>
      <family val="2"/>
    </font>
    <font>
      <b/>
      <sz val="14"/>
      <color theme="0"/>
      <name val="Arial"/>
      <family val="2"/>
    </font>
    <font>
      <i/>
      <sz val="12"/>
      <color theme="1"/>
      <name val="Arial"/>
      <family val="2"/>
    </font>
    <font>
      <sz val="10"/>
      <color theme="1"/>
      <name val="Arial"/>
      <family val="2"/>
    </font>
    <font>
      <b/>
      <sz val="12"/>
      <color rgb="FF004E86"/>
      <name val="Arial"/>
      <family val="2"/>
    </font>
    <font>
      <i/>
      <sz val="12"/>
      <color rgb="FF004E86"/>
      <name val="Arial"/>
      <family val="2"/>
    </font>
    <font>
      <sz val="12"/>
      <color rgb="FF004E86"/>
      <name val="Arial"/>
      <family val="2"/>
    </font>
    <font>
      <b/>
      <sz val="20"/>
      <color theme="6" tint="-0.499984740745262"/>
      <name val="Arial"/>
      <family val="2"/>
    </font>
    <font>
      <sz val="10"/>
      <color theme="1" tint="0.249977111117893"/>
      <name val="Arial"/>
      <family val="2"/>
    </font>
    <font>
      <sz val="10"/>
      <color rgb="FF343234"/>
      <name val="Arial"/>
      <family val="2"/>
    </font>
    <font>
      <b/>
      <sz val="10"/>
      <color theme="0"/>
      <name val="Arial"/>
      <family val="2"/>
    </font>
    <font>
      <b/>
      <sz val="10"/>
      <color rgb="FF004E86"/>
      <name val="Arial"/>
      <family val="2"/>
    </font>
    <font>
      <b/>
      <sz val="24"/>
      <color theme="1"/>
      <name val="Arial"/>
      <family val="2"/>
    </font>
    <font>
      <b/>
      <sz val="24"/>
      <color theme="1"/>
      <name val="Calibri"/>
      <family val="2"/>
      <scheme val="minor"/>
    </font>
    <font>
      <sz val="14"/>
      <color theme="1"/>
      <name val="Arial"/>
      <family val="2"/>
    </font>
    <font>
      <sz val="9"/>
      <color theme="1" tint="0.249977111117893"/>
      <name val="Arial"/>
      <family val="2"/>
    </font>
    <font>
      <b/>
      <sz val="10"/>
      <color theme="1" tint="0.249977111117893"/>
      <name val="Arial"/>
      <family val="2"/>
    </font>
    <font>
      <b/>
      <sz val="9"/>
      <color rgb="FF0076D6"/>
      <name val="Arial"/>
      <family val="2"/>
    </font>
    <font>
      <b/>
      <sz val="9"/>
      <color theme="1" tint="0.249977111117893"/>
      <name val="Arial"/>
      <family val="2"/>
    </font>
    <font>
      <b/>
      <sz val="12"/>
      <color rgb="FF343234"/>
      <name val="Arial"/>
      <family val="2"/>
    </font>
    <font>
      <sz val="8"/>
      <color theme="4"/>
      <name val="Arial"/>
      <family val="2"/>
    </font>
    <font>
      <sz val="12"/>
      <color theme="4"/>
      <name val="Arial"/>
      <family val="2"/>
    </font>
    <font>
      <b/>
      <sz val="14"/>
      <color theme="4"/>
      <name val="Arial"/>
      <family val="2"/>
    </font>
    <font>
      <b/>
      <sz val="8"/>
      <color theme="4"/>
      <name val="Arial"/>
      <family val="2"/>
    </font>
    <font>
      <sz val="10"/>
      <color theme="5"/>
      <name val="Arial"/>
      <family val="2"/>
    </font>
    <font>
      <u/>
      <sz val="10"/>
      <color theme="10"/>
      <name val="Calibri"/>
      <family val="2"/>
      <scheme val="minor"/>
    </font>
    <font>
      <b/>
      <sz val="10"/>
      <color theme="3"/>
      <name val="Arial"/>
      <family val="2"/>
    </font>
    <font>
      <b/>
      <sz val="11"/>
      <color theme="0"/>
      <name val="Arial"/>
      <family val="2"/>
    </font>
  </fonts>
  <fills count="17">
    <fill>
      <patternFill patternType="none"/>
    </fill>
    <fill>
      <patternFill patternType="gray125"/>
    </fill>
    <fill>
      <patternFill patternType="solid">
        <fgColor theme="4" tint="-0.24994659260841701"/>
        <bgColor indexed="64"/>
      </patternFill>
    </fill>
    <fill>
      <patternFill patternType="solid">
        <fgColor theme="4"/>
        <bgColor indexed="64"/>
      </patternFill>
    </fill>
    <fill>
      <patternFill patternType="solid">
        <fgColor theme="4" tint="-0.499984740745262"/>
        <bgColor indexed="64"/>
      </patternFill>
    </fill>
    <fill>
      <patternFill patternType="solid">
        <fgColor theme="3" tint="0.39994506668294322"/>
        <bgColor indexed="64"/>
      </patternFill>
    </fill>
    <fill>
      <patternFill patternType="solid">
        <fgColor theme="0" tint="-0.14996795556505021"/>
        <bgColor indexed="64"/>
      </patternFill>
    </fill>
    <fill>
      <patternFill patternType="solid">
        <fgColor rgb="FFFFFF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bgColor indexed="64"/>
      </patternFill>
    </fill>
    <fill>
      <patternFill patternType="solid">
        <fgColor rgb="FFFFC000"/>
        <bgColor indexed="64"/>
      </patternFill>
    </fill>
    <fill>
      <patternFill patternType="solid">
        <fgColor rgb="FFF6F6F6"/>
        <bgColor indexed="64"/>
      </patternFill>
    </fill>
    <fill>
      <patternFill patternType="solid">
        <fgColor rgb="FF004E86"/>
        <bgColor indexed="64"/>
      </patternFill>
    </fill>
    <fill>
      <patternFill patternType="solid">
        <fgColor theme="0"/>
        <bgColor indexed="64"/>
      </patternFill>
    </fill>
    <fill>
      <patternFill patternType="solid">
        <fgColor theme="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
      <left/>
      <right style="thin">
        <color theme="0"/>
      </right>
      <top/>
      <bottom/>
      <diagonal/>
    </border>
    <border>
      <left style="thin">
        <color theme="0"/>
      </left>
      <right style="thin">
        <color theme="0"/>
      </right>
      <top style="thin">
        <color theme="0"/>
      </top>
      <bottom style="thin">
        <color theme="0"/>
      </bottom>
      <diagonal/>
    </border>
    <border>
      <left/>
      <right/>
      <top style="thin">
        <color theme="0"/>
      </top>
      <bottom style="thin">
        <color indexed="64"/>
      </bottom>
      <diagonal/>
    </border>
    <border>
      <left style="medium">
        <color rgb="FF0076D6"/>
      </left>
      <right style="medium">
        <color rgb="FF0076D6"/>
      </right>
      <top style="medium">
        <color rgb="FF0076D6"/>
      </top>
      <bottom style="medium">
        <color rgb="FF0076D6"/>
      </bottom>
      <diagonal/>
    </border>
  </borders>
  <cellStyleXfs count="3">
    <xf numFmtId="0" fontId="0" fillId="0" borderId="0"/>
    <xf numFmtId="43" fontId="20" fillId="0" borderId="0" applyFont="0" applyFill="0" applyBorder="0" applyAlignment="0" applyProtection="0"/>
    <xf numFmtId="0" fontId="21" fillId="0" borderId="0" applyNumberFormat="0" applyFill="0" applyBorder="0" applyAlignment="0" applyProtection="0"/>
  </cellStyleXfs>
  <cellXfs count="193">
    <xf numFmtId="0" fontId="0" fillId="0" borderId="0" xfId="0"/>
    <xf numFmtId="0" fontId="22" fillId="0" borderId="0" xfId="0" applyFont="1"/>
    <xf numFmtId="0" fontId="22" fillId="0" borderId="0" xfId="0" applyFont="1" applyAlignment="1">
      <alignment horizontal="left" vertical="center"/>
    </xf>
    <xf numFmtId="0" fontId="23" fillId="0" borderId="0" xfId="0" applyFont="1"/>
    <xf numFmtId="0" fontId="22" fillId="0" borderId="1" xfId="0" applyFont="1" applyBorder="1" applyAlignment="1">
      <alignment horizontal="left" vertical="center"/>
    </xf>
    <xf numFmtId="0" fontId="22" fillId="0" borderId="1" xfId="0" applyFont="1" applyBorder="1" applyAlignment="1">
      <alignment wrapText="1"/>
    </xf>
    <xf numFmtId="0" fontId="22" fillId="0" borderId="1" xfId="0" applyFont="1" applyBorder="1"/>
    <xf numFmtId="9" fontId="22" fillId="0" borderId="0" xfId="0" applyNumberFormat="1" applyFont="1"/>
    <xf numFmtId="0" fontId="22" fillId="0" borderId="0" xfId="0" applyFont="1" applyAlignment="1">
      <alignment horizontal="left" vertical="center" wrapText="1"/>
    </xf>
    <xf numFmtId="9" fontId="22" fillId="0" borderId="1" xfId="0" applyNumberFormat="1" applyFont="1" applyBorder="1" applyAlignment="1">
      <alignment horizontal="left" vertical="center"/>
    </xf>
    <xf numFmtId="0" fontId="24" fillId="2" borderId="1" xfId="0" applyFont="1" applyFill="1" applyBorder="1"/>
    <xf numFmtId="0" fontId="24" fillId="2" borderId="1" xfId="0" applyFont="1" applyFill="1" applyBorder="1" applyAlignment="1">
      <alignment horizontal="left" vertical="center" wrapText="1"/>
    </xf>
    <xf numFmtId="0" fontId="25" fillId="0" borderId="0" xfId="0" applyFont="1"/>
    <xf numFmtId="0" fontId="25" fillId="0" borderId="0" xfId="0" applyFont="1" applyAlignment="1">
      <alignment horizontal="right"/>
    </xf>
    <xf numFmtId="0" fontId="24" fillId="3" borderId="0" xfId="0" applyFont="1" applyFill="1"/>
    <xf numFmtId="0" fontId="24" fillId="3" borderId="0" xfId="0" applyFont="1" applyFill="1" applyAlignment="1">
      <alignment horizontal="right"/>
    </xf>
    <xf numFmtId="0" fontId="26" fillId="4" borderId="0" xfId="0" applyFont="1" applyFill="1"/>
    <xf numFmtId="0" fontId="27" fillId="0" borderId="0" xfId="0" applyFont="1"/>
    <xf numFmtId="6" fontId="24" fillId="3" borderId="11" xfId="0" applyNumberFormat="1" applyFont="1" applyFill="1" applyBorder="1"/>
    <xf numFmtId="6" fontId="26" fillId="4" borderId="11" xfId="0" applyNumberFormat="1" applyFont="1" applyFill="1" applyBorder="1"/>
    <xf numFmtId="0" fontId="28" fillId="0" borderId="0" xfId="0" applyFont="1"/>
    <xf numFmtId="0" fontId="24" fillId="5" borderId="0" xfId="0" applyFont="1" applyFill="1"/>
    <xf numFmtId="8" fontId="24" fillId="5" borderId="11" xfId="0" applyNumberFormat="1" applyFont="1" applyFill="1" applyBorder="1"/>
    <xf numFmtId="0" fontId="24" fillId="5" borderId="0" xfId="0" applyFont="1" applyFill="1" applyAlignment="1">
      <alignment horizontal="right"/>
    </xf>
    <xf numFmtId="8" fontId="25" fillId="6" borderId="11" xfId="0" applyNumberFormat="1" applyFont="1" applyFill="1" applyBorder="1"/>
    <xf numFmtId="0" fontId="22" fillId="0" borderId="11" xfId="0" applyFont="1" applyBorder="1"/>
    <xf numFmtId="8" fontId="24" fillId="3" borderId="11" xfId="0" applyNumberFormat="1" applyFont="1" applyFill="1" applyBorder="1"/>
    <xf numFmtId="0" fontId="22" fillId="3" borderId="0" xfId="0" applyFont="1" applyFill="1"/>
    <xf numFmtId="6" fontId="22" fillId="6" borderId="11" xfId="0" applyNumberFormat="1" applyFont="1" applyFill="1" applyBorder="1"/>
    <xf numFmtId="6" fontId="28" fillId="3" borderId="11" xfId="0" applyNumberFormat="1" applyFont="1" applyFill="1" applyBorder="1"/>
    <xf numFmtId="8" fontId="26" fillId="4" borderId="11" xfId="0" applyNumberFormat="1" applyFont="1" applyFill="1" applyBorder="1"/>
    <xf numFmtId="0" fontId="26" fillId="4" borderId="0" xfId="0" applyFont="1" applyFill="1" applyAlignment="1">
      <alignment horizontal="right"/>
    </xf>
    <xf numFmtId="0" fontId="24" fillId="3" borderId="12" xfId="0" applyFont="1" applyFill="1" applyBorder="1" applyAlignment="1">
      <alignment horizontal="right"/>
    </xf>
    <xf numFmtId="0" fontId="22" fillId="7" borderId="0" xfId="0" applyFont="1" applyFill="1"/>
    <xf numFmtId="0" fontId="22" fillId="0" borderId="1" xfId="0" applyFont="1" applyBorder="1" applyAlignment="1">
      <alignment horizontal="left" vertical="center" wrapText="1"/>
    </xf>
    <xf numFmtId="0" fontId="23" fillId="7" borderId="0" xfId="0" quotePrefix="1" applyFont="1" applyFill="1"/>
    <xf numFmtId="0" fontId="29" fillId="7" borderId="0" xfId="0" applyFont="1" applyFill="1"/>
    <xf numFmtId="8" fontId="28" fillId="3" borderId="11" xfId="0" applyNumberFormat="1" applyFont="1" applyFill="1" applyBorder="1"/>
    <xf numFmtId="0" fontId="21" fillId="0" borderId="0" xfId="2"/>
    <xf numFmtId="0" fontId="24" fillId="2" borderId="13" xfId="0" applyFont="1" applyFill="1" applyBorder="1"/>
    <xf numFmtId="0" fontId="22" fillId="0" borderId="2" xfId="0" applyFont="1" applyBorder="1" applyAlignment="1">
      <alignment wrapText="1"/>
    </xf>
    <xf numFmtId="0" fontId="24" fillId="8" borderId="13" xfId="0" applyFont="1" applyFill="1" applyBorder="1"/>
    <xf numFmtId="6" fontId="22" fillId="9" borderId="1" xfId="0" applyNumberFormat="1" applyFont="1" applyFill="1" applyBorder="1" applyAlignment="1">
      <alignment horizontal="left" vertical="center"/>
    </xf>
    <xf numFmtId="167" fontId="22" fillId="10" borderId="0" xfId="1" applyNumberFormat="1" applyFont="1" applyFill="1"/>
    <xf numFmtId="0" fontId="22" fillId="10" borderId="0" xfId="0" applyFont="1" applyFill="1"/>
    <xf numFmtId="9" fontId="22" fillId="10" borderId="0" xfId="0" applyNumberFormat="1" applyFont="1" applyFill="1"/>
    <xf numFmtId="0" fontId="30" fillId="10" borderId="0" xfId="0" applyFont="1" applyFill="1"/>
    <xf numFmtId="0" fontId="31" fillId="10" borderId="0" xfId="0" applyFont="1" applyFill="1"/>
    <xf numFmtId="0" fontId="23" fillId="11" borderId="0" xfId="0" applyFont="1" applyFill="1"/>
    <xf numFmtId="0" fontId="22" fillId="11" borderId="0" xfId="0" applyFont="1" applyFill="1"/>
    <xf numFmtId="0" fontId="24" fillId="2" borderId="13" xfId="0" applyFont="1" applyFill="1" applyBorder="1" applyAlignment="1">
      <alignment horizontal="left" vertical="center" wrapText="1"/>
    </xf>
    <xf numFmtId="9" fontId="22" fillId="0" borderId="2" xfId="0" applyNumberFormat="1" applyFont="1" applyBorder="1" applyAlignment="1">
      <alignment horizontal="left" vertical="center"/>
    </xf>
    <xf numFmtId="0" fontId="22" fillId="12" borderId="0" xfId="0" applyFont="1" applyFill="1"/>
    <xf numFmtId="167" fontId="22" fillId="0" borderId="0" xfId="1" applyNumberFormat="1" applyFont="1" applyFill="1"/>
    <xf numFmtId="0" fontId="23" fillId="7" borderId="0" xfId="0" applyFont="1" applyFill="1"/>
    <xf numFmtId="0" fontId="32" fillId="0" borderId="0" xfId="0" applyFont="1"/>
    <xf numFmtId="0" fontId="32" fillId="0" borderId="1" xfId="0" applyFont="1" applyBorder="1"/>
    <xf numFmtId="14" fontId="32" fillId="0" borderId="1" xfId="0" applyNumberFormat="1" applyFont="1" applyBorder="1"/>
    <xf numFmtId="0" fontId="33" fillId="0" borderId="0" xfId="0" applyFont="1"/>
    <xf numFmtId="14" fontId="32" fillId="0" borderId="0" xfId="0" applyNumberFormat="1" applyFont="1"/>
    <xf numFmtId="0" fontId="24" fillId="8" borderId="0" xfId="0" applyFont="1" applyFill="1"/>
    <xf numFmtId="0" fontId="22" fillId="0" borderId="14" xfId="0" applyFont="1" applyBorder="1"/>
    <xf numFmtId="6" fontId="34" fillId="0" borderId="1" xfId="0" applyNumberFormat="1" applyFont="1" applyBorder="1" applyAlignment="1">
      <alignment horizontal="left" vertical="center"/>
    </xf>
    <xf numFmtId="0" fontId="34" fillId="0" borderId="0" xfId="0" applyFont="1"/>
    <xf numFmtId="6" fontId="2" fillId="0" borderId="1" xfId="0" applyNumberFormat="1" applyFont="1" applyBorder="1" applyAlignment="1">
      <alignment horizontal="left" vertical="center"/>
    </xf>
    <xf numFmtId="0" fontId="2" fillId="0" borderId="0" xfId="0" applyFont="1"/>
    <xf numFmtId="0" fontId="26" fillId="2" borderId="13" xfId="0" applyFont="1" applyFill="1" applyBorder="1"/>
    <xf numFmtId="0" fontId="26" fillId="8" borderId="0" xfId="0" applyFont="1" applyFill="1"/>
    <xf numFmtId="0" fontId="22" fillId="13" borderId="0" xfId="0" applyFont="1" applyFill="1"/>
    <xf numFmtId="0" fontId="35" fillId="13" borderId="0" xfId="0" applyFont="1" applyFill="1" applyAlignment="1">
      <alignment horizontal="left" vertical="center" indent="1"/>
    </xf>
    <xf numFmtId="0" fontId="36" fillId="13" borderId="0" xfId="0" applyFont="1" applyFill="1" applyAlignment="1">
      <alignment horizontal="left" vertical="center" indent="1"/>
    </xf>
    <xf numFmtId="0" fontId="36" fillId="13" borderId="0" xfId="0" applyFont="1" applyFill="1" applyAlignment="1">
      <alignment horizontal="right" vertical="center" indent="1"/>
    </xf>
    <xf numFmtId="0" fontId="37" fillId="13" borderId="0" xfId="0" applyFont="1" applyFill="1"/>
    <xf numFmtId="0" fontId="23" fillId="13" borderId="0" xfId="0" applyFont="1" applyFill="1" applyAlignment="1">
      <alignment horizontal="left" vertical="center"/>
    </xf>
    <xf numFmtId="0" fontId="38" fillId="13" borderId="0" xfId="0" applyFont="1" applyFill="1" applyAlignment="1">
      <alignment horizontal="left" vertical="center" wrapText="1"/>
    </xf>
    <xf numFmtId="0" fontId="39" fillId="13" borderId="0" xfId="0" applyFont="1" applyFill="1" applyAlignment="1">
      <alignment horizontal="left" vertical="center" wrapText="1"/>
    </xf>
    <xf numFmtId="0" fontId="22" fillId="13" borderId="0" xfId="0" applyFont="1" applyFill="1" applyAlignment="1">
      <alignment wrapText="1"/>
    </xf>
    <xf numFmtId="0" fontId="35" fillId="13" borderId="0" xfId="0" applyFont="1" applyFill="1" applyAlignment="1">
      <alignment horizontal="left" vertical="center" wrapText="1" indent="1"/>
    </xf>
    <xf numFmtId="0" fontId="36" fillId="13" borderId="0" xfId="0" applyFont="1" applyFill="1" applyAlignment="1">
      <alignment horizontal="left" vertical="center" wrapText="1" indent="1"/>
    </xf>
    <xf numFmtId="0" fontId="36" fillId="13" borderId="0" xfId="0" applyFont="1" applyFill="1" applyAlignment="1">
      <alignment horizontal="right" vertical="center" wrapText="1" indent="1"/>
    </xf>
    <xf numFmtId="0" fontId="33" fillId="13" borderId="0" xfId="0" applyFont="1" applyFill="1" applyAlignment="1">
      <alignment vertical="center" wrapText="1"/>
    </xf>
    <xf numFmtId="0" fontId="37" fillId="13" borderId="0" xfId="0" applyFont="1" applyFill="1" applyAlignment="1">
      <alignment horizontal="right" vertical="center"/>
    </xf>
    <xf numFmtId="0" fontId="40" fillId="13" borderId="0" xfId="0" applyFont="1" applyFill="1" applyAlignment="1">
      <alignment horizontal="right" vertical="center" indent="1"/>
    </xf>
    <xf numFmtId="0" fontId="41" fillId="13" borderId="0" xfId="0" applyFont="1" applyFill="1" applyAlignment="1">
      <alignment horizontal="right" vertical="center"/>
    </xf>
    <xf numFmtId="0" fontId="42" fillId="13" borderId="0" xfId="0" applyFont="1" applyFill="1" applyAlignment="1">
      <alignment horizontal="left" vertical="center" indent="1"/>
    </xf>
    <xf numFmtId="0" fontId="43" fillId="13" borderId="0" xfId="0" applyFont="1" applyFill="1" applyAlignment="1">
      <alignment horizontal="left" vertical="center" indent="1"/>
    </xf>
    <xf numFmtId="164" fontId="36" fillId="9" borderId="0" xfId="0" applyNumberFormat="1" applyFont="1" applyFill="1" applyAlignment="1">
      <alignment horizontal="right" vertical="center" indent="1"/>
    </xf>
    <xf numFmtId="0" fontId="44" fillId="13" borderId="0" xfId="0" applyFont="1" applyFill="1" applyAlignment="1">
      <alignment horizontal="left" vertical="center" indent="1"/>
    </xf>
    <xf numFmtId="0" fontId="45" fillId="14" borderId="0" xfId="0" applyFont="1" applyFill="1" applyAlignment="1">
      <alignment horizontal="left" vertical="center" indent="1"/>
    </xf>
    <xf numFmtId="0" fontId="46" fillId="14" borderId="0" xfId="0" applyFont="1" applyFill="1" applyAlignment="1">
      <alignment horizontal="left" vertical="center" indent="1"/>
    </xf>
    <xf numFmtId="0" fontId="45" fillId="13" borderId="0" xfId="0" applyFont="1" applyFill="1" applyAlignment="1">
      <alignment horizontal="left" vertical="center" indent="1"/>
    </xf>
    <xf numFmtId="0" fontId="46" fillId="13" borderId="0" xfId="0" applyFont="1" applyFill="1" applyAlignment="1">
      <alignment horizontal="left" vertical="center" indent="1"/>
    </xf>
    <xf numFmtId="165" fontId="46" fillId="13" borderId="0" xfId="0" applyNumberFormat="1" applyFont="1" applyFill="1" applyAlignment="1">
      <alignment horizontal="right" vertical="center" indent="1"/>
    </xf>
    <xf numFmtId="0" fontId="22" fillId="15" borderId="0" xfId="0" applyFont="1" applyFill="1"/>
    <xf numFmtId="0" fontId="28" fillId="13" borderId="0" xfId="0" applyFont="1" applyFill="1"/>
    <xf numFmtId="0" fontId="47" fillId="13" borderId="0" xfId="0" applyFont="1" applyFill="1" applyAlignment="1">
      <alignment horizontal="right" vertical="center"/>
    </xf>
    <xf numFmtId="0" fontId="28" fillId="15" borderId="0" xfId="0" applyFont="1" applyFill="1"/>
    <xf numFmtId="164" fontId="36" fillId="13" borderId="0" xfId="0" applyNumberFormat="1" applyFont="1" applyFill="1" applyAlignment="1">
      <alignment horizontal="right" vertical="center" indent="1"/>
    </xf>
    <xf numFmtId="0" fontId="48" fillId="15" borderId="0" xfId="0" applyFont="1" applyFill="1" applyAlignment="1">
      <alignment horizontal="left" vertical="center" indent="1"/>
    </xf>
    <xf numFmtId="0" fontId="3" fillId="13" borderId="0" xfId="0" applyFont="1" applyFill="1" applyAlignment="1">
      <alignment horizontal="right" vertical="center"/>
    </xf>
    <xf numFmtId="0" fontId="2" fillId="13" borderId="0" xfId="0" applyFont="1" applyFill="1"/>
    <xf numFmtId="165" fontId="36" fillId="13" borderId="0" xfId="0" applyNumberFormat="1" applyFont="1" applyFill="1" applyAlignment="1">
      <alignment horizontal="right" vertical="center" indent="1"/>
    </xf>
    <xf numFmtId="9" fontId="48" fillId="9" borderId="0" xfId="0" applyNumberFormat="1" applyFont="1" applyFill="1" applyAlignment="1">
      <alignment horizontal="left" vertical="center" indent="1"/>
    </xf>
    <xf numFmtId="9" fontId="48" fillId="15" borderId="0" xfId="0" applyNumberFormat="1" applyFont="1" applyFill="1" applyAlignment="1">
      <alignment horizontal="left" vertical="center" indent="1"/>
    </xf>
    <xf numFmtId="164" fontId="36" fillId="6" borderId="0" xfId="0" applyNumberFormat="1" applyFont="1" applyFill="1" applyAlignment="1">
      <alignment horizontal="right" vertical="center" indent="1"/>
    </xf>
    <xf numFmtId="0" fontId="49" fillId="13" borderId="0" xfId="0" applyFont="1" applyFill="1" applyAlignment="1">
      <alignment horizontal="left" vertical="center" indent="1"/>
    </xf>
    <xf numFmtId="0" fontId="49" fillId="13" borderId="0" xfId="0" applyFont="1" applyFill="1" applyAlignment="1">
      <alignment horizontal="left" vertical="center" wrapText="1" indent="1"/>
    </xf>
    <xf numFmtId="0" fontId="49" fillId="0" borderId="0" xfId="0" applyFont="1" applyAlignment="1">
      <alignment horizontal="left" vertical="center" indent="1"/>
    </xf>
    <xf numFmtId="0" fontId="12" fillId="13" borderId="0" xfId="0" applyFont="1" applyFill="1" applyAlignment="1">
      <alignment horizontal="left" vertical="center" indent="1"/>
    </xf>
    <xf numFmtId="9" fontId="46" fillId="13" borderId="0" xfId="0" applyNumberFormat="1" applyFont="1" applyFill="1" applyAlignment="1">
      <alignment horizontal="left" vertical="center" indent="1"/>
    </xf>
    <xf numFmtId="0" fontId="36" fillId="0" borderId="0" xfId="0" applyFont="1" applyAlignment="1">
      <alignment horizontal="left" vertical="center" indent="1"/>
    </xf>
    <xf numFmtId="0" fontId="36" fillId="15" borderId="0" xfId="0" applyFont="1" applyFill="1" applyAlignment="1">
      <alignment horizontal="left" vertical="center" indent="1"/>
    </xf>
    <xf numFmtId="0" fontId="36" fillId="0" borderId="0" xfId="0" applyFont="1" applyAlignment="1">
      <alignment horizontal="right" vertical="center" indent="1"/>
    </xf>
    <xf numFmtId="0" fontId="37" fillId="0" borderId="0" xfId="0" applyFont="1" applyAlignment="1">
      <alignment horizontal="right" vertical="center"/>
    </xf>
    <xf numFmtId="0" fontId="23" fillId="0" borderId="0" xfId="0" applyFont="1" applyAlignment="1">
      <alignment horizontal="left" vertical="center"/>
    </xf>
    <xf numFmtId="0" fontId="50" fillId="13" borderId="0" xfId="0" applyFont="1" applyFill="1" applyAlignment="1">
      <alignment horizontal="left" vertical="center" indent="1"/>
    </xf>
    <xf numFmtId="0" fontId="51" fillId="13" borderId="0" xfId="0" applyFont="1" applyFill="1" applyAlignment="1">
      <alignment horizontal="left" vertical="center" indent="1"/>
    </xf>
    <xf numFmtId="0" fontId="52" fillId="13" borderId="0" xfId="0" applyFont="1" applyFill="1" applyAlignment="1">
      <alignment horizontal="left" vertical="center" indent="1"/>
    </xf>
    <xf numFmtId="9" fontId="36" fillId="13" borderId="0" xfId="0" applyNumberFormat="1" applyFont="1" applyFill="1" applyAlignment="1">
      <alignment horizontal="right" vertical="center" indent="1"/>
    </xf>
    <xf numFmtId="164" fontId="45" fillId="13" borderId="0" xfId="0" applyNumberFormat="1" applyFont="1" applyFill="1" applyAlignment="1">
      <alignment horizontal="right" vertical="center" indent="1"/>
    </xf>
    <xf numFmtId="0" fontId="1" fillId="13" borderId="0" xfId="0" applyFont="1" applyFill="1" applyAlignment="1">
      <alignment horizontal="left" vertical="center" indent="1"/>
    </xf>
    <xf numFmtId="0" fontId="2" fillId="13" borderId="0" xfId="0" applyFont="1" applyFill="1" applyAlignment="1">
      <alignment horizontal="left" vertical="center" indent="1"/>
    </xf>
    <xf numFmtId="0" fontId="23" fillId="13" borderId="0" xfId="0" applyFont="1" applyFill="1" applyAlignment="1">
      <alignment horizontal="left" vertical="center" indent="1"/>
    </xf>
    <xf numFmtId="0" fontId="22" fillId="13" borderId="0" xfId="0" applyFont="1" applyFill="1" applyAlignment="1">
      <alignment horizontal="left" vertical="center" indent="1"/>
    </xf>
    <xf numFmtId="166" fontId="22" fillId="13" borderId="0" xfId="0" applyNumberFormat="1" applyFont="1" applyFill="1" applyAlignment="1">
      <alignment horizontal="left" vertical="center" indent="1"/>
    </xf>
    <xf numFmtId="0" fontId="38" fillId="13" borderId="0" xfId="0" applyFont="1" applyFill="1" applyAlignment="1">
      <alignment horizontal="center" vertical="center" wrapText="1"/>
    </xf>
    <xf numFmtId="0" fontId="53" fillId="13" borderId="0" xfId="0" applyFont="1" applyFill="1" applyAlignment="1">
      <alignment horizontal="left"/>
    </xf>
    <xf numFmtId="0" fontId="54" fillId="13" borderId="0" xfId="0" applyFont="1" applyFill="1" applyAlignment="1">
      <alignment vertical="center" wrapText="1"/>
    </xf>
    <xf numFmtId="164" fontId="55" fillId="15" borderId="15" xfId="0" applyNumberFormat="1" applyFont="1" applyFill="1" applyBorder="1" applyAlignment="1" applyProtection="1">
      <alignment horizontal="right" vertical="center" indent="1"/>
      <protection locked="0"/>
    </xf>
    <xf numFmtId="164" fontId="49" fillId="13" borderId="0" xfId="0" applyNumberFormat="1" applyFont="1" applyFill="1" applyAlignment="1">
      <alignment horizontal="right" vertical="center" indent="1"/>
    </xf>
    <xf numFmtId="164" fontId="56" fillId="14" borderId="0" xfId="0" applyNumberFormat="1" applyFont="1" applyFill="1" applyAlignment="1">
      <alignment horizontal="right" vertical="center" indent="1"/>
    </xf>
    <xf numFmtId="9" fontId="49" fillId="15" borderId="15" xfId="0" applyNumberFormat="1" applyFont="1" applyFill="1" applyBorder="1" applyAlignment="1" applyProtection="1">
      <alignment horizontal="right" vertical="center" indent="1"/>
      <protection locked="0"/>
    </xf>
    <xf numFmtId="164" fontId="57" fillId="13" borderId="0" xfId="0" applyNumberFormat="1" applyFont="1" applyFill="1" applyAlignment="1">
      <alignment horizontal="right" vertical="center" indent="1"/>
    </xf>
    <xf numFmtId="0" fontId="55" fillId="13" borderId="0" xfId="0" applyFont="1" applyFill="1" applyAlignment="1">
      <alignment horizontal="right" vertical="center" indent="1"/>
    </xf>
    <xf numFmtId="0" fontId="22" fillId="0" borderId="0" xfId="0" applyFont="1" applyAlignment="1">
      <alignment horizontal="center"/>
    </xf>
    <xf numFmtId="0" fontId="22" fillId="9" borderId="2" xfId="0" applyFont="1" applyFill="1" applyBorder="1" applyAlignment="1">
      <alignment wrapText="1"/>
    </xf>
    <xf numFmtId="0" fontId="22" fillId="9" borderId="1" xfId="0" applyFont="1" applyFill="1" applyBorder="1" applyAlignment="1">
      <alignment horizontal="left" vertical="center" wrapText="1"/>
    </xf>
    <xf numFmtId="0" fontId="22" fillId="9" borderId="1" xfId="0" applyFont="1" applyFill="1" applyBorder="1"/>
    <xf numFmtId="0" fontId="22" fillId="9" borderId="1" xfId="0" applyFont="1" applyFill="1" applyBorder="1" applyAlignment="1">
      <alignment wrapText="1"/>
    </xf>
    <xf numFmtId="6" fontId="2" fillId="9" borderId="1" xfId="0" applyNumberFormat="1" applyFont="1" applyFill="1" applyBorder="1" applyAlignment="1">
      <alignment horizontal="left" vertical="center"/>
    </xf>
    <xf numFmtId="6" fontId="34" fillId="9" borderId="1" xfId="0" applyNumberFormat="1" applyFont="1" applyFill="1" applyBorder="1" applyAlignment="1">
      <alignment horizontal="left" vertical="center"/>
    </xf>
    <xf numFmtId="0" fontId="60" fillId="13" borderId="0" xfId="0" applyFont="1" applyFill="1" applyAlignment="1">
      <alignment horizontal="left" vertical="center" wrapText="1" indent="1"/>
    </xf>
    <xf numFmtId="10" fontId="22" fillId="10" borderId="0" xfId="0" applyNumberFormat="1" applyFont="1" applyFill="1"/>
    <xf numFmtId="0" fontId="66" fillId="13" borderId="0" xfId="0" applyFont="1" applyFill="1"/>
    <xf numFmtId="0" fontId="67" fillId="13" borderId="0" xfId="0" applyFont="1" applyFill="1" applyAlignment="1">
      <alignment horizontal="left" vertical="center" indent="1"/>
    </xf>
    <xf numFmtId="0" fontId="67" fillId="13" borderId="0" xfId="0" applyFont="1" applyFill="1" applyAlignment="1">
      <alignment horizontal="right" vertical="center" indent="1"/>
    </xf>
    <xf numFmtId="0" fontId="68" fillId="13" borderId="0" xfId="0" applyFont="1" applyFill="1" applyAlignment="1">
      <alignment horizontal="right" vertical="center"/>
    </xf>
    <xf numFmtId="0" fontId="69" fillId="13" borderId="0" xfId="0" applyFont="1" applyFill="1" applyAlignment="1">
      <alignment horizontal="left" vertical="center"/>
    </xf>
    <xf numFmtId="0" fontId="70" fillId="13" borderId="0" xfId="0" applyFont="1" applyFill="1" applyAlignment="1">
      <alignment horizontal="left" vertical="center" indent="1"/>
    </xf>
    <xf numFmtId="10" fontId="22" fillId="0" borderId="2" xfId="0" applyNumberFormat="1" applyFont="1" applyBorder="1" applyAlignment="1">
      <alignment horizontal="left" vertical="center"/>
    </xf>
    <xf numFmtId="0" fontId="34" fillId="9" borderId="0" xfId="0" applyFont="1" applyFill="1"/>
    <xf numFmtId="0" fontId="22" fillId="15" borderId="0" xfId="0" applyFont="1" applyFill="1" applyAlignment="1"/>
    <xf numFmtId="0" fontId="53" fillId="13" borderId="0" xfId="0" applyFont="1" applyFill="1" applyAlignment="1">
      <alignment horizontal="center"/>
    </xf>
    <xf numFmtId="0" fontId="37" fillId="13" borderId="0" xfId="0" applyFont="1" applyFill="1" applyAlignment="1">
      <alignment horizontal="right" vertical="center"/>
    </xf>
    <xf numFmtId="0" fontId="65" fillId="13" borderId="0" xfId="0" applyFont="1" applyFill="1" applyAlignment="1">
      <alignment horizontal="left" vertical="center" indent="1"/>
    </xf>
    <xf numFmtId="0" fontId="61" fillId="13" borderId="0" xfId="0" applyFont="1" applyFill="1" applyAlignment="1">
      <alignment horizontal="left" vertical="center" wrapText="1" indent="1"/>
    </xf>
    <xf numFmtId="0" fontId="61" fillId="13" borderId="0" xfId="0" applyFont="1" applyFill="1" applyAlignment="1">
      <alignment horizontal="left" vertical="center" indent="1"/>
    </xf>
    <xf numFmtId="0" fontId="62" fillId="13" borderId="0" xfId="0" applyFont="1" applyFill="1" applyAlignment="1">
      <alignment horizontal="left" vertical="center" wrapText="1" indent="1"/>
    </xf>
    <xf numFmtId="0" fontId="54" fillId="13" borderId="0" xfId="0" applyFont="1" applyFill="1" applyAlignment="1">
      <alignment horizontal="left" vertical="center" wrapText="1" indent="1"/>
    </xf>
    <xf numFmtId="0" fontId="54" fillId="13" borderId="0" xfId="0" applyFont="1" applyFill="1" applyAlignment="1">
      <alignment horizontal="left" vertical="center" indent="1"/>
    </xf>
    <xf numFmtId="0" fontId="23" fillId="13" borderId="0" xfId="0" applyFont="1" applyFill="1" applyAlignment="1">
      <alignment horizontal="left" vertical="center" indent="1"/>
    </xf>
    <xf numFmtId="0" fontId="1" fillId="13" borderId="0" xfId="0" applyFont="1" applyFill="1" applyAlignment="1">
      <alignment horizontal="left" vertical="center" indent="1"/>
    </xf>
    <xf numFmtId="0" fontId="38" fillId="13" borderId="0" xfId="0" applyFont="1" applyFill="1" applyAlignment="1">
      <alignment horizontal="center" vertical="center" wrapText="1"/>
    </xf>
    <xf numFmtId="0" fontId="8" fillId="13" borderId="0" xfId="0" applyFont="1" applyFill="1" applyAlignment="1">
      <alignment horizontal="left" vertical="center" wrapText="1"/>
    </xf>
    <xf numFmtId="0" fontId="38" fillId="13" borderId="0" xfId="0" applyFont="1" applyFill="1" applyAlignment="1">
      <alignment horizontal="left" vertical="center" wrapText="1"/>
    </xf>
    <xf numFmtId="0" fontId="63" fillId="13" borderId="0" xfId="0" applyFont="1" applyFill="1" applyAlignment="1">
      <alignment horizontal="left" vertical="center" wrapText="1" indent="1"/>
    </xf>
    <xf numFmtId="0" fontId="64" fillId="13" borderId="0" xfId="0" applyFont="1" applyFill="1" applyAlignment="1">
      <alignment horizontal="left" vertical="center" wrapText="1" indent="1"/>
    </xf>
    <xf numFmtId="0" fontId="60" fillId="13" borderId="0" xfId="0" applyFont="1" applyFill="1" applyAlignment="1">
      <alignment horizontal="left" vertical="center" indent="1"/>
    </xf>
    <xf numFmtId="0" fontId="36" fillId="13" borderId="0" xfId="0" applyFont="1" applyFill="1" applyAlignment="1">
      <alignment horizontal="left" vertical="center" wrapText="1" indent="1"/>
    </xf>
    <xf numFmtId="0" fontId="60" fillId="13" borderId="0" xfId="0" applyFont="1" applyFill="1" applyAlignment="1">
      <alignment horizontal="left" vertical="center" wrapText="1" indent="1"/>
    </xf>
    <xf numFmtId="0" fontId="58" fillId="0" borderId="0" xfId="0" applyFont="1" applyAlignment="1">
      <alignment horizontal="left" vertical="top" wrapText="1"/>
    </xf>
    <xf numFmtId="0" fontId="59" fillId="0" borderId="0" xfId="0" applyFont="1" applyAlignment="1">
      <alignment horizontal="left" vertical="top" wrapText="1"/>
    </xf>
    <xf numFmtId="0" fontId="0" fillId="0" borderId="0" xfId="0" applyAlignment="1"/>
    <xf numFmtId="0" fontId="23" fillId="11" borderId="0" xfId="0" applyFont="1" applyFill="1" applyAlignment="1">
      <alignment horizontal="center"/>
    </xf>
    <xf numFmtId="6" fontId="2" fillId="0" borderId="3" xfId="0" applyNumberFormat="1" applyFont="1" applyBorder="1" applyAlignment="1">
      <alignment horizontal="left" vertical="center"/>
    </xf>
    <xf numFmtId="6" fontId="2" fillId="0" borderId="4" xfId="0" applyNumberFormat="1" applyFont="1" applyBorder="1" applyAlignment="1">
      <alignment horizontal="left" vertical="center"/>
    </xf>
    <xf numFmtId="6" fontId="2" fillId="0" borderId="2" xfId="0" applyNumberFormat="1" applyFont="1" applyBorder="1" applyAlignment="1">
      <alignment horizontal="left" vertical="center"/>
    </xf>
    <xf numFmtId="6" fontId="2" fillId="9" borderId="3" xfId="0" applyNumberFormat="1" applyFont="1" applyFill="1" applyBorder="1" applyAlignment="1">
      <alignment horizontal="left" vertical="center"/>
    </xf>
    <xf numFmtId="6" fontId="2" fillId="9" borderId="4" xfId="0" applyNumberFormat="1" applyFont="1" applyFill="1" applyBorder="1" applyAlignment="1">
      <alignment horizontal="left" vertical="center"/>
    </xf>
    <xf numFmtId="6" fontId="2" fillId="9" borderId="2" xfId="0" applyNumberFormat="1" applyFont="1" applyFill="1" applyBorder="1" applyAlignment="1">
      <alignment horizontal="left" vertical="center"/>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6" fontId="22" fillId="9" borderId="3" xfId="0" applyNumberFormat="1" applyFont="1" applyFill="1" applyBorder="1" applyAlignment="1">
      <alignment horizontal="left" vertical="center"/>
    </xf>
    <xf numFmtId="6" fontId="22" fillId="9" borderId="4" xfId="0" applyNumberFormat="1" applyFont="1" applyFill="1" applyBorder="1" applyAlignment="1">
      <alignment horizontal="left" vertical="center"/>
    </xf>
    <xf numFmtId="6" fontId="22" fillId="9" borderId="2" xfId="0" applyNumberFormat="1" applyFont="1" applyFill="1" applyBorder="1" applyAlignment="1">
      <alignment horizontal="left" vertical="center"/>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164" fontId="22" fillId="0" borderId="2" xfId="0" applyNumberFormat="1" applyFont="1" applyBorder="1" applyAlignment="1">
      <alignment horizontal="left" vertical="center"/>
    </xf>
    <xf numFmtId="0" fontId="71" fillId="0" borderId="0" xfId="2" applyFont="1"/>
    <xf numFmtId="0" fontId="72" fillId="0" borderId="0" xfId="0" applyFont="1"/>
    <xf numFmtId="0" fontId="73" fillId="16" borderId="0" xfId="0" applyFont="1" applyFill="1"/>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165100</xdr:rowOff>
    </xdr:from>
    <xdr:to>
      <xdr:col>15</xdr:col>
      <xdr:colOff>152400</xdr:colOff>
      <xdr:row>0</xdr:row>
      <xdr:rowOff>1676400</xdr:rowOff>
    </xdr:to>
    <xdr:pic>
      <xdr:nvPicPr>
        <xdr:cNvPr id="2049" name="Picture 34">
          <a:extLst>
            <a:ext uri="{FF2B5EF4-FFF2-40B4-BE49-F238E27FC236}">
              <a16:creationId xmlns:a16="http://schemas.microsoft.com/office/drawing/2014/main" id="{233F136E-8E65-4EC1-BDB9-F40E3500A5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5100"/>
          <a:ext cx="140144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4</xdr:row>
      <xdr:rowOff>159109</xdr:rowOff>
    </xdr:from>
    <xdr:to>
      <xdr:col>2</xdr:col>
      <xdr:colOff>889000</xdr:colOff>
      <xdr:row>4</xdr:row>
      <xdr:rowOff>540109</xdr:rowOff>
    </xdr:to>
    <xdr:sp macro="" textlink="">
      <xdr:nvSpPr>
        <xdr:cNvPr id="6" name="TextBox 5">
          <a:extLst>
            <a:ext uri="{FF2B5EF4-FFF2-40B4-BE49-F238E27FC236}">
              <a16:creationId xmlns:a16="http://schemas.microsoft.com/office/drawing/2014/main" id="{4B4FA3DE-28E4-43EC-B3BB-A499E1AB7D5D}"/>
            </a:ext>
          </a:extLst>
        </xdr:cNvPr>
        <xdr:cNvSpPr txBox="1"/>
      </xdr:nvSpPr>
      <xdr:spPr>
        <a:xfrm>
          <a:off x="1839104" y="3963118"/>
          <a:ext cx="889000" cy="381000"/>
        </a:xfrm>
        <a:prstGeom prst="rect">
          <a:avLst/>
        </a:prstGeom>
        <a:solidFill>
          <a:srgbClr val="F6F6F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600" b="0" i="0">
              <a:solidFill>
                <a:srgbClr val="004E86"/>
              </a:solidFill>
              <a:latin typeface="Arial" panose="020B0604020202020204" pitchFamily="34" charset="0"/>
              <a:cs typeface="Arial" panose="020B0604020202020204" pitchFamily="34" charset="0"/>
            </a:rPr>
            <a:t>Name</a:t>
          </a:r>
          <a:r>
            <a:rPr lang="en-GB" sz="1600" b="0" i="0">
              <a:latin typeface="Arial" panose="020B0604020202020204" pitchFamily="34" charset="0"/>
              <a:cs typeface="Arial" panose="020B0604020202020204" pitchFamily="34" charset="0"/>
            </a:rPr>
            <a:t>:</a:t>
          </a:r>
        </a:p>
      </xdr:txBody>
    </xdr:sp>
    <xdr:clientData/>
  </xdr:twoCellAnchor>
  <xdr:twoCellAnchor>
    <xdr:from>
      <xdr:col>2</xdr:col>
      <xdr:colOff>945070</xdr:colOff>
      <xdr:row>4</xdr:row>
      <xdr:rowOff>159109</xdr:rowOff>
    </xdr:from>
    <xdr:to>
      <xdr:col>5</xdr:col>
      <xdr:colOff>81470</xdr:colOff>
      <xdr:row>4</xdr:row>
      <xdr:rowOff>540109</xdr:rowOff>
    </xdr:to>
    <xdr:sp macro="" textlink="" fLocksText="0">
      <xdr:nvSpPr>
        <xdr:cNvPr id="7" name="TextBox 6">
          <a:extLst>
            <a:ext uri="{FF2B5EF4-FFF2-40B4-BE49-F238E27FC236}">
              <a16:creationId xmlns:a16="http://schemas.microsoft.com/office/drawing/2014/main" id="{2EA355D1-EDFC-41B4-ADC5-1D458A72E3ED}"/>
            </a:ext>
          </a:extLst>
        </xdr:cNvPr>
        <xdr:cNvSpPr txBox="1"/>
      </xdr:nvSpPr>
      <xdr:spPr>
        <a:xfrm>
          <a:off x="2783924" y="3982338"/>
          <a:ext cx="5459942"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600" b="0" i="0">
              <a:solidFill>
                <a:srgbClr val="343234"/>
              </a:solidFill>
              <a:latin typeface="Arial" panose="020B0604020202020204" pitchFamily="34" charset="0"/>
              <a:cs typeface="Arial" panose="020B0604020202020204" pitchFamily="34" charset="0"/>
            </a:rPr>
            <a:t>Sample</a:t>
          </a:r>
          <a:r>
            <a:rPr lang="en-GB" sz="1600" b="0" i="0" baseline="0">
              <a:solidFill>
                <a:srgbClr val="343234"/>
              </a:solidFill>
              <a:latin typeface="Arial" panose="020B0604020202020204" pitchFamily="34" charset="0"/>
              <a:cs typeface="Arial" panose="020B0604020202020204" pitchFamily="34" charset="0"/>
            </a:rPr>
            <a:t> Name</a:t>
          </a:r>
          <a:endParaRPr lang="en-GB" sz="1600" b="0" i="0">
            <a:solidFill>
              <a:srgbClr val="343234"/>
            </a:solidFill>
            <a:latin typeface="Arial" panose="020B0604020202020204" pitchFamily="34" charset="0"/>
            <a:cs typeface="Arial" panose="020B0604020202020204" pitchFamily="34" charset="0"/>
          </a:endParaRPr>
        </a:p>
      </xdr:txBody>
    </xdr:sp>
    <xdr:clientData/>
  </xdr:twoCellAnchor>
  <xdr:twoCellAnchor>
    <xdr:from>
      <xdr:col>2</xdr:col>
      <xdr:colOff>0</xdr:colOff>
      <xdr:row>4</xdr:row>
      <xdr:rowOff>655128</xdr:rowOff>
    </xdr:from>
    <xdr:to>
      <xdr:col>2</xdr:col>
      <xdr:colOff>889000</xdr:colOff>
      <xdr:row>4</xdr:row>
      <xdr:rowOff>1036128</xdr:rowOff>
    </xdr:to>
    <xdr:sp macro="" textlink="">
      <xdr:nvSpPr>
        <xdr:cNvPr id="8" name="TextBox 7">
          <a:extLst>
            <a:ext uri="{FF2B5EF4-FFF2-40B4-BE49-F238E27FC236}">
              <a16:creationId xmlns:a16="http://schemas.microsoft.com/office/drawing/2014/main" id="{C2AC4E0D-D419-4606-890F-F4526D1E5F43}"/>
            </a:ext>
          </a:extLst>
        </xdr:cNvPr>
        <xdr:cNvSpPr txBox="1"/>
      </xdr:nvSpPr>
      <xdr:spPr>
        <a:xfrm>
          <a:off x="1839104" y="4459137"/>
          <a:ext cx="889000" cy="381000"/>
        </a:xfrm>
        <a:prstGeom prst="rect">
          <a:avLst/>
        </a:prstGeom>
        <a:solidFill>
          <a:srgbClr val="F6F6F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600" b="0" i="0">
              <a:solidFill>
                <a:srgbClr val="004E86"/>
              </a:solidFill>
              <a:latin typeface="Arial" panose="020B0604020202020204" pitchFamily="34" charset="0"/>
              <a:cs typeface="Arial" panose="020B0604020202020204" pitchFamily="34" charset="0"/>
            </a:rPr>
            <a:t>Date</a:t>
          </a:r>
          <a:r>
            <a:rPr lang="en-GB" sz="1600" b="0" i="0">
              <a:latin typeface="Arial" panose="020B0604020202020204" pitchFamily="34" charset="0"/>
              <a:cs typeface="Arial" panose="020B0604020202020204" pitchFamily="34" charset="0"/>
            </a:rPr>
            <a:t>:</a:t>
          </a:r>
        </a:p>
      </xdr:txBody>
    </xdr:sp>
    <xdr:clientData/>
  </xdr:twoCellAnchor>
  <xdr:twoCellAnchor>
    <xdr:from>
      <xdr:col>2</xdr:col>
      <xdr:colOff>942915</xdr:colOff>
      <xdr:row>4</xdr:row>
      <xdr:rowOff>655129</xdr:rowOff>
    </xdr:from>
    <xdr:to>
      <xdr:col>5</xdr:col>
      <xdr:colOff>68531</xdr:colOff>
      <xdr:row>4</xdr:row>
      <xdr:rowOff>1036129</xdr:rowOff>
    </xdr:to>
    <xdr:sp macro="" textlink="" fLocksText="0">
      <xdr:nvSpPr>
        <xdr:cNvPr id="9" name="TextBox 8">
          <a:extLst>
            <a:ext uri="{FF2B5EF4-FFF2-40B4-BE49-F238E27FC236}">
              <a16:creationId xmlns:a16="http://schemas.microsoft.com/office/drawing/2014/main" id="{CFC905B6-8428-4A4C-9117-EADCD69FCFB5}"/>
            </a:ext>
          </a:extLst>
        </xdr:cNvPr>
        <xdr:cNvSpPr txBox="1"/>
      </xdr:nvSpPr>
      <xdr:spPr>
        <a:xfrm>
          <a:off x="2781769" y="4478358"/>
          <a:ext cx="544915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GB" sz="1600" b="0" i="0">
              <a:solidFill>
                <a:srgbClr val="343234"/>
              </a:solidFill>
              <a:latin typeface="Arial" panose="020B0604020202020204" pitchFamily="34" charset="0"/>
              <a:cs typeface="Arial" panose="020B0604020202020204" pitchFamily="34" charset="0"/>
            </a:rPr>
            <a:t>07/04/2023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uidance/rates-and-thresholds-for-employers-2023-to-2024" TargetMode="External"/><Relationship Id="rId1" Type="http://schemas.openxmlformats.org/officeDocument/2006/relationships/hyperlink" Target="https://payadvice.uk/2022/12/01/statutory-sick-pay-increases-from-april-2023-to-109-40/"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landscape/business-areas/lgas/lgas-insurance/protection-product/product-library/current-products/income-protection-benefit-plan.html"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statutory-sick-pay" TargetMode="External"/><Relationship Id="rId2" Type="http://schemas.openxmlformats.org/officeDocument/2006/relationships/hyperlink" Target="https://www.gov.uk/government/publications/rates-and-allowances-national-insurance-contributions/rates-and-allowances-national-insurance-contributions" TargetMode="External"/><Relationship Id="rId1" Type="http://schemas.openxmlformats.org/officeDocument/2006/relationships/hyperlink" Target="https://www.gov.uk/income-tax-rates" TargetMode="External"/><Relationship Id="rId5" Type="http://schemas.openxmlformats.org/officeDocument/2006/relationships/printerSettings" Target="../printerSettings/printerSettings3.bin"/><Relationship Id="rId4" Type="http://schemas.openxmlformats.org/officeDocument/2006/relationships/hyperlink" Target="https://www.gov.uk/income-tax-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CV304"/>
  <sheetViews>
    <sheetView showGridLines="0" showRowColHeaders="0" tabSelected="1" zoomScale="96" zoomScaleNormal="96" zoomScalePageLayoutView="80" workbookViewId="0">
      <selection activeCell="E19" sqref="E19"/>
    </sheetView>
  </sheetViews>
  <sheetFormatPr defaultColWidth="0" defaultRowHeight="18" zeroHeight="1" x14ac:dyDescent="0.2"/>
  <cols>
    <col min="1" max="1" width="3" style="68" customWidth="1"/>
    <col min="2" max="2" width="21.1796875" style="68" customWidth="1"/>
    <col min="3" max="3" width="33.1796875" style="110" customWidth="1"/>
    <col min="4" max="4" width="35.453125" style="111" customWidth="1"/>
    <col min="5" max="5" width="19.54296875" style="112" customWidth="1"/>
    <col min="6" max="6" width="3.453125" style="113" customWidth="1"/>
    <col min="7" max="7" width="9.1796875" style="114" customWidth="1"/>
    <col min="8" max="15" width="9.1796875" style="1" customWidth="1"/>
    <col min="16" max="16" width="25.453125" style="1" customWidth="1"/>
    <col min="17" max="17" width="4.1796875" style="1" hidden="1" customWidth="1"/>
    <col min="18" max="18" width="1.7265625" style="1" hidden="1" customWidth="1"/>
    <col min="19" max="19" width="0.81640625" style="1" hidden="1" customWidth="1"/>
    <col min="20" max="20" width="4.81640625" style="1" hidden="1" customWidth="1"/>
    <col min="21" max="21" width="7" style="1" hidden="1" customWidth="1"/>
    <col min="22" max="22" width="9.1796875" style="1" hidden="1" customWidth="1"/>
    <col min="23" max="23" width="0.1796875" style="1" hidden="1" customWidth="1"/>
    <col min="24" max="25" width="9.1796875" style="68" customWidth="1"/>
    <col min="26" max="26" width="10.1796875" style="68" hidden="1"/>
    <col min="27" max="76" width="9.1796875" style="68" hidden="1"/>
    <col min="77" max="77" width="9.453125" style="68" hidden="1"/>
    <col min="78" max="100" width="0" style="68" hidden="1"/>
    <col min="101" max="16384" width="9.1796875" style="1" hidden="1"/>
  </cols>
  <sheetData>
    <row r="1" spans="1:25" s="93" customFormat="1" ht="136" customHeight="1" x14ac:dyDescent="0.2">
      <c r="A1" s="151"/>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5" s="68" customFormat="1" ht="12" customHeight="1" x14ac:dyDescent="0.5">
      <c r="C2" s="152"/>
      <c r="D2" s="152"/>
      <c r="E2" s="152"/>
      <c r="F2" s="126"/>
      <c r="G2" s="152"/>
      <c r="H2" s="152"/>
      <c r="I2" s="152"/>
      <c r="J2" s="152"/>
      <c r="K2" s="152"/>
      <c r="L2" s="152"/>
      <c r="M2" s="152"/>
      <c r="N2" s="152"/>
      <c r="O2" s="152"/>
      <c r="P2" s="152"/>
      <c r="Q2" s="152"/>
      <c r="R2" s="152"/>
      <c r="S2" s="152"/>
      <c r="T2" s="152"/>
      <c r="U2" s="152"/>
      <c r="V2" s="152"/>
      <c r="W2" s="152"/>
      <c r="X2" s="126"/>
      <c r="Y2" s="126"/>
    </row>
    <row r="3" spans="1:25" s="68" customFormat="1" ht="9" customHeight="1" x14ac:dyDescent="0.4">
      <c r="C3" s="69"/>
      <c r="D3" s="70"/>
      <c r="E3" s="71"/>
      <c r="F3" s="72"/>
      <c r="G3" s="73"/>
    </row>
    <row r="4" spans="1:25" s="68" customFormat="1" ht="143.15" customHeight="1" x14ac:dyDescent="0.2">
      <c r="C4" s="163" t="s">
        <v>0</v>
      </c>
      <c r="D4" s="164"/>
      <c r="E4" s="164"/>
      <c r="F4" s="164"/>
      <c r="G4" s="162"/>
      <c r="H4" s="162"/>
      <c r="I4" s="162"/>
      <c r="J4" s="162"/>
      <c r="K4" s="162"/>
      <c r="L4" s="162"/>
      <c r="M4" s="162"/>
      <c r="N4" s="162"/>
      <c r="O4" s="162"/>
      <c r="P4" s="162"/>
      <c r="Q4" s="162"/>
      <c r="R4" s="162"/>
      <c r="S4" s="162"/>
      <c r="T4" s="162"/>
      <c r="U4" s="162"/>
      <c r="V4" s="162"/>
      <c r="W4" s="162"/>
      <c r="X4" s="75"/>
      <c r="Y4" s="75"/>
    </row>
    <row r="5" spans="1:25" s="68" customFormat="1" ht="103" customHeight="1" x14ac:dyDescent="0.2">
      <c r="C5" s="74"/>
      <c r="D5" s="74"/>
      <c r="E5" s="74"/>
      <c r="F5" s="74"/>
      <c r="G5" s="74"/>
      <c r="H5" s="74"/>
      <c r="I5" s="74"/>
      <c r="J5" s="74"/>
      <c r="K5" s="74"/>
      <c r="L5" s="74"/>
      <c r="M5" s="74"/>
      <c r="N5" s="74"/>
      <c r="O5" s="74"/>
      <c r="P5" s="74"/>
      <c r="Q5" s="125"/>
      <c r="R5" s="125"/>
      <c r="S5" s="125"/>
      <c r="T5" s="125"/>
      <c r="U5" s="125"/>
      <c r="V5" s="125"/>
      <c r="W5" s="125"/>
      <c r="X5" s="75"/>
      <c r="Y5" s="75"/>
    </row>
    <row r="6" spans="1:25" s="76" customFormat="1" ht="11.25" customHeight="1" x14ac:dyDescent="0.2">
      <c r="C6" s="77"/>
      <c r="D6" s="78"/>
      <c r="E6" s="79"/>
      <c r="F6" s="80"/>
      <c r="G6" s="155" t="s">
        <v>1</v>
      </c>
      <c r="H6" s="155"/>
      <c r="I6" s="155"/>
      <c r="J6" s="155"/>
      <c r="K6" s="155"/>
      <c r="L6" s="155"/>
      <c r="M6" s="155"/>
      <c r="N6" s="155"/>
      <c r="O6" s="155"/>
      <c r="P6" s="155"/>
    </row>
    <row r="7" spans="1:25" ht="11.25" customHeight="1" thickBot="1" x14ac:dyDescent="0.25">
      <c r="C7" s="70"/>
      <c r="D7" s="70"/>
      <c r="E7" s="71"/>
      <c r="F7" s="81"/>
      <c r="G7" s="155"/>
      <c r="H7" s="155"/>
      <c r="I7" s="155"/>
      <c r="J7" s="155"/>
      <c r="K7" s="155"/>
      <c r="L7" s="155"/>
      <c r="M7" s="155"/>
      <c r="N7" s="155"/>
      <c r="O7" s="155"/>
      <c r="P7" s="155"/>
      <c r="Q7" s="127"/>
      <c r="R7" s="127"/>
      <c r="S7" s="127"/>
      <c r="T7" s="127"/>
      <c r="U7" s="127"/>
      <c r="V7" s="127"/>
      <c r="W7" s="127"/>
    </row>
    <row r="8" spans="1:25" ht="30" customHeight="1" thickBot="1" x14ac:dyDescent="0.25">
      <c r="C8" s="115" t="s">
        <v>2</v>
      </c>
      <c r="D8" s="133" t="s">
        <v>3</v>
      </c>
      <c r="E8" s="128">
        <v>30000</v>
      </c>
      <c r="F8" s="83"/>
      <c r="G8" s="155"/>
      <c r="H8" s="155"/>
      <c r="I8" s="155"/>
      <c r="J8" s="155"/>
      <c r="K8" s="155"/>
      <c r="L8" s="155"/>
      <c r="M8" s="155"/>
      <c r="N8" s="155"/>
      <c r="O8" s="155"/>
      <c r="P8" s="155"/>
      <c r="Q8" s="127"/>
      <c r="R8" s="127"/>
      <c r="S8" s="127"/>
      <c r="T8" s="127"/>
      <c r="U8" s="127"/>
      <c r="V8" s="127"/>
      <c r="W8" s="127"/>
    </row>
    <row r="9" spans="1:25" ht="30" hidden="1" customHeight="1" x14ac:dyDescent="0.2">
      <c r="C9" s="116" t="s">
        <v>4</v>
      </c>
      <c r="D9" s="85"/>
      <c r="E9" s="86">
        <f>ROUND(IF(E8&lt;=PersAllow_Limit,Personal_Allowance,MAX(0,Personal_Allowance-(E8-PersAllow_Limit)/2)),0)</f>
        <v>12579</v>
      </c>
      <c r="F9" s="81"/>
      <c r="G9" s="127"/>
      <c r="H9" s="127"/>
      <c r="I9" s="127"/>
      <c r="J9" s="127"/>
      <c r="K9" s="127"/>
      <c r="L9" s="127"/>
      <c r="M9" s="127"/>
      <c r="N9" s="127"/>
      <c r="O9" s="127"/>
      <c r="P9" s="127"/>
      <c r="Q9" s="127"/>
      <c r="R9" s="127"/>
      <c r="S9" s="127"/>
      <c r="T9" s="127"/>
      <c r="U9" s="127"/>
      <c r="V9" s="127"/>
      <c r="W9" s="127"/>
    </row>
    <row r="10" spans="1:25" ht="5.15" customHeight="1" x14ac:dyDescent="0.2">
      <c r="C10" s="116"/>
      <c r="D10" s="85"/>
      <c r="E10" s="97"/>
      <c r="F10" s="81"/>
      <c r="G10" s="157"/>
      <c r="H10" s="157"/>
      <c r="I10" s="157"/>
      <c r="J10" s="157"/>
      <c r="K10" s="157"/>
      <c r="L10" s="157"/>
      <c r="M10" s="157"/>
      <c r="N10" s="157"/>
      <c r="O10" s="157"/>
      <c r="P10" s="157"/>
      <c r="Q10" s="157"/>
      <c r="R10" s="157"/>
      <c r="S10" s="157"/>
      <c r="T10" s="157"/>
      <c r="U10" s="157"/>
      <c r="V10" s="157"/>
      <c r="W10" s="157"/>
    </row>
    <row r="11" spans="1:25" ht="30" customHeight="1" x14ac:dyDescent="0.2">
      <c r="C11" s="117" t="s">
        <v>5</v>
      </c>
      <c r="D11" s="82" t="s">
        <v>5</v>
      </c>
      <c r="E11" s="129">
        <f>IF(E8&lt;=PT_threshold,0,IF(E8&lt;=UEL_threshold,(E8-PT_threshold)*NI_Base,(UEL_threshold-PT_threshold)*NI_Base+(E8-UEL_threshold)*NI_AboveUEL))</f>
        <v>2091.6</v>
      </c>
      <c r="F11" s="81"/>
      <c r="G11" s="155" t="s">
        <v>6</v>
      </c>
      <c r="H11" s="155"/>
      <c r="I11" s="155"/>
      <c r="J11" s="155"/>
      <c r="K11" s="155"/>
      <c r="L11" s="155"/>
      <c r="M11" s="155"/>
      <c r="N11" s="155"/>
      <c r="O11" s="155"/>
      <c r="P11" s="155"/>
      <c r="Q11" s="155"/>
      <c r="R11" s="155"/>
      <c r="S11" s="155"/>
      <c r="T11" s="155"/>
      <c r="U11" s="155"/>
      <c r="V11" s="155"/>
      <c r="W11" s="155"/>
    </row>
    <row r="12" spans="1:25" ht="5.15" customHeight="1" x14ac:dyDescent="0.2">
      <c r="C12" s="117"/>
      <c r="D12" s="82"/>
      <c r="E12" s="97"/>
      <c r="F12" s="81"/>
      <c r="G12" s="158"/>
      <c r="H12" s="158"/>
      <c r="I12" s="158"/>
      <c r="J12" s="158"/>
      <c r="K12" s="158"/>
      <c r="L12" s="158"/>
      <c r="M12" s="158"/>
      <c r="N12" s="158"/>
      <c r="O12" s="158"/>
      <c r="P12" s="158"/>
      <c r="Q12" s="158"/>
      <c r="R12" s="158"/>
      <c r="S12" s="158"/>
      <c r="T12" s="158"/>
      <c r="U12" s="158"/>
      <c r="V12" s="158"/>
      <c r="W12" s="158"/>
    </row>
    <row r="13" spans="1:25" ht="30" customHeight="1" x14ac:dyDescent="0.2">
      <c r="C13" s="117" t="s">
        <v>7</v>
      </c>
      <c r="D13" s="82" t="s">
        <v>7</v>
      </c>
      <c r="E13" s="129">
        <f>IF(E8&lt;=E9,0,IF(E8-E9&lt;=TaxBand1,(E8-E9)*TaxBandPc1,IF(E8-E9&lt;=TaxBand2,TaxBand1*TaxBandPc1+(E8-E9-TaxBand1)*TaxBandPc2,TaxBand1*TaxBandPc1+(TaxBand2-TaxBand1)*TaxBandPc2+(E8-E9-TaxBand2)*TaxBandPc3)))</f>
        <v>3484.2000000000003</v>
      </c>
      <c r="F13" s="81"/>
      <c r="G13" s="155" t="s">
        <v>8</v>
      </c>
      <c r="H13" s="155"/>
      <c r="I13" s="155"/>
      <c r="J13" s="155"/>
      <c r="K13" s="155"/>
      <c r="L13" s="155"/>
      <c r="M13" s="155"/>
      <c r="N13" s="155"/>
      <c r="O13" s="155"/>
      <c r="P13" s="155"/>
      <c r="Q13" s="155"/>
      <c r="R13" s="155"/>
      <c r="S13" s="155"/>
      <c r="T13" s="155"/>
      <c r="U13" s="155"/>
      <c r="V13" s="155"/>
      <c r="W13" s="155"/>
    </row>
    <row r="14" spans="1:25" ht="5.15" customHeight="1" x14ac:dyDescent="0.2">
      <c r="C14" s="117"/>
      <c r="D14" s="82"/>
      <c r="E14" s="97"/>
      <c r="F14" s="81"/>
      <c r="G14" s="158"/>
      <c r="H14" s="158"/>
      <c r="I14" s="158"/>
      <c r="J14" s="158"/>
      <c r="K14" s="158"/>
      <c r="L14" s="158"/>
      <c r="M14" s="158"/>
      <c r="N14" s="158"/>
      <c r="O14" s="158"/>
      <c r="P14" s="158"/>
      <c r="Q14" s="158"/>
      <c r="R14" s="158"/>
      <c r="S14" s="158"/>
      <c r="T14" s="158"/>
      <c r="U14" s="158"/>
      <c r="V14" s="158"/>
      <c r="W14" s="158"/>
    </row>
    <row r="15" spans="1:25" ht="30" customHeight="1" x14ac:dyDescent="0.2">
      <c r="C15" s="88" t="s">
        <v>9</v>
      </c>
      <c r="D15" s="89"/>
      <c r="E15" s="130">
        <f>E8-SUM(E11:E13)</f>
        <v>24424.2</v>
      </c>
      <c r="F15" s="153"/>
      <c r="G15" s="156" t="s">
        <v>10</v>
      </c>
      <c r="H15" s="156"/>
      <c r="I15" s="156"/>
      <c r="J15" s="156"/>
      <c r="K15" s="156"/>
      <c r="L15" s="156"/>
      <c r="M15" s="156"/>
      <c r="N15" s="156"/>
      <c r="O15" s="156"/>
      <c r="P15" s="156"/>
      <c r="Q15" s="156"/>
      <c r="R15" s="156"/>
      <c r="S15" s="156"/>
      <c r="T15" s="156"/>
      <c r="U15" s="156"/>
      <c r="V15" s="156"/>
      <c r="W15" s="156"/>
    </row>
    <row r="16" spans="1:25" s="68" customFormat="1" ht="5.15" customHeight="1" x14ac:dyDescent="0.2">
      <c r="C16" s="90"/>
      <c r="D16" s="91"/>
      <c r="E16" s="119"/>
      <c r="F16" s="153"/>
      <c r="G16" s="159"/>
      <c r="H16" s="159"/>
      <c r="I16" s="159"/>
      <c r="J16" s="159"/>
      <c r="K16" s="159"/>
      <c r="L16" s="159"/>
      <c r="M16" s="159"/>
      <c r="N16" s="159"/>
      <c r="O16" s="159"/>
      <c r="P16" s="159"/>
      <c r="Q16" s="159"/>
      <c r="R16" s="159"/>
      <c r="S16" s="159"/>
      <c r="T16" s="159"/>
      <c r="U16" s="159"/>
      <c r="V16" s="159"/>
      <c r="W16" s="159"/>
    </row>
    <row r="17" spans="1:100" ht="30" customHeight="1" x14ac:dyDescent="0.2">
      <c r="C17" s="88" t="s">
        <v>11</v>
      </c>
      <c r="D17" s="89"/>
      <c r="E17" s="130">
        <f>E15/12</f>
        <v>2035.3500000000001</v>
      </c>
      <c r="F17" s="153"/>
      <c r="G17" s="156" t="s">
        <v>12</v>
      </c>
      <c r="H17" s="156"/>
      <c r="I17" s="156"/>
      <c r="J17" s="156"/>
      <c r="K17" s="156"/>
      <c r="L17" s="156"/>
      <c r="M17" s="156"/>
      <c r="N17" s="156"/>
      <c r="O17" s="156"/>
      <c r="P17" s="156"/>
      <c r="Q17" s="156"/>
      <c r="R17" s="156"/>
      <c r="S17" s="156"/>
      <c r="T17" s="156"/>
      <c r="U17" s="156"/>
      <c r="V17" s="156"/>
      <c r="W17" s="156"/>
    </row>
    <row r="18" spans="1:100" s="93" customFormat="1" ht="15" customHeight="1" thickBot="1" x14ac:dyDescent="0.25">
      <c r="A18" s="68"/>
      <c r="B18" s="68"/>
      <c r="C18" s="90"/>
      <c r="D18" s="91"/>
      <c r="E18" s="92"/>
      <c r="F18" s="81"/>
      <c r="G18" s="160"/>
      <c r="H18" s="160"/>
      <c r="I18" s="160"/>
      <c r="J18" s="160"/>
      <c r="K18" s="160"/>
      <c r="L18" s="160"/>
      <c r="M18" s="160"/>
      <c r="N18" s="160"/>
      <c r="O18" s="160"/>
      <c r="P18" s="160"/>
      <c r="Q18" s="160"/>
      <c r="R18" s="160"/>
      <c r="S18" s="160"/>
      <c r="T18" s="160"/>
      <c r="U18" s="160"/>
      <c r="V18" s="160"/>
      <c r="W18" s="160"/>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row>
    <row r="19" spans="1:100" ht="30" customHeight="1" thickBot="1" x14ac:dyDescent="0.25">
      <c r="C19" s="115" t="s">
        <v>13</v>
      </c>
      <c r="D19" s="71" t="s">
        <v>14</v>
      </c>
      <c r="E19" s="131">
        <v>0.5</v>
      </c>
      <c r="F19" s="83"/>
      <c r="G19" s="165" t="s">
        <v>15</v>
      </c>
      <c r="H19" s="166"/>
      <c r="I19" s="166"/>
      <c r="J19" s="166"/>
      <c r="K19" s="166"/>
      <c r="L19" s="166"/>
      <c r="M19" s="166"/>
      <c r="N19" s="166"/>
      <c r="O19" s="166"/>
      <c r="P19" s="166"/>
      <c r="Q19" s="166"/>
      <c r="R19" s="166"/>
      <c r="S19" s="166"/>
      <c r="T19" s="166"/>
      <c r="U19" s="166"/>
      <c r="V19" s="166"/>
      <c r="W19" s="166"/>
    </row>
    <row r="20" spans="1:100" ht="5.15" customHeight="1" x14ac:dyDescent="0.2">
      <c r="C20" s="115"/>
      <c r="D20" s="71"/>
      <c r="E20" s="118"/>
      <c r="F20" s="83"/>
      <c r="G20" s="157"/>
      <c r="H20" s="157"/>
      <c r="I20" s="157"/>
      <c r="J20" s="157"/>
      <c r="K20" s="157"/>
      <c r="L20" s="157"/>
      <c r="M20" s="157"/>
      <c r="N20" s="157"/>
      <c r="O20" s="157"/>
      <c r="P20" s="157"/>
      <c r="Q20" s="157"/>
      <c r="R20" s="157"/>
      <c r="S20" s="157"/>
      <c r="T20" s="157"/>
      <c r="U20" s="157"/>
      <c r="V20" s="157"/>
      <c r="W20" s="157"/>
    </row>
    <row r="21" spans="1:100" s="96" customFormat="1" ht="30" customHeight="1" x14ac:dyDescent="0.2">
      <c r="A21" s="94"/>
      <c r="B21" s="94"/>
      <c r="C21" s="90"/>
      <c r="D21" s="71" t="s">
        <v>16</v>
      </c>
      <c r="E21" s="129">
        <f>E8*E19</f>
        <v>15000</v>
      </c>
      <c r="F21" s="95"/>
      <c r="G21" s="157"/>
      <c r="H21" s="157"/>
      <c r="I21" s="157"/>
      <c r="J21" s="157"/>
      <c r="K21" s="157"/>
      <c r="L21" s="157"/>
      <c r="M21" s="157"/>
      <c r="N21" s="157"/>
      <c r="O21" s="157"/>
      <c r="P21" s="157"/>
      <c r="Q21" s="157"/>
      <c r="R21" s="157"/>
      <c r="S21" s="157"/>
      <c r="T21" s="157"/>
      <c r="U21" s="157"/>
      <c r="V21" s="157"/>
      <c r="W21" s="157"/>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row>
    <row r="22" spans="1:100" s="96" customFormat="1" ht="30" customHeight="1" x14ac:dyDescent="0.2">
      <c r="A22" s="94"/>
      <c r="B22" s="94"/>
      <c r="C22" s="90"/>
      <c r="D22" s="71"/>
      <c r="E22" s="97"/>
      <c r="F22" s="95"/>
      <c r="G22" s="157"/>
      <c r="H22" s="157"/>
      <c r="I22" s="157"/>
      <c r="J22" s="157"/>
      <c r="K22" s="157"/>
      <c r="L22" s="157"/>
      <c r="M22" s="157"/>
      <c r="N22" s="157"/>
      <c r="O22" s="157"/>
      <c r="P22" s="157"/>
      <c r="Q22" s="157"/>
      <c r="R22" s="157"/>
      <c r="S22" s="157"/>
      <c r="T22" s="157"/>
      <c r="U22" s="157"/>
      <c r="V22" s="157"/>
      <c r="W22" s="157"/>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row>
    <row r="23" spans="1:100" ht="30" customHeight="1" x14ac:dyDescent="0.2">
      <c r="C23" s="88" t="s">
        <v>17</v>
      </c>
      <c r="D23" s="89"/>
      <c r="E23" s="130">
        <f>ROUND(E8-E21,0)</f>
        <v>15000</v>
      </c>
      <c r="F23" s="81"/>
      <c r="G23" s="156" t="s">
        <v>18</v>
      </c>
      <c r="H23" s="156"/>
      <c r="I23" s="156"/>
      <c r="J23" s="156"/>
      <c r="K23" s="156"/>
      <c r="L23" s="156"/>
      <c r="M23" s="156"/>
      <c r="N23" s="156"/>
      <c r="O23" s="156"/>
      <c r="P23" s="156"/>
      <c r="Q23" s="156"/>
      <c r="R23" s="156"/>
      <c r="S23" s="156"/>
      <c r="T23" s="156"/>
      <c r="U23" s="156"/>
      <c r="V23" s="156"/>
      <c r="W23" s="156"/>
    </row>
    <row r="24" spans="1:100" s="65" customFormat="1" ht="30" hidden="1" customHeight="1" x14ac:dyDescent="0.2">
      <c r="A24" s="68"/>
      <c r="B24" s="68"/>
      <c r="C24" s="84" t="s">
        <v>19</v>
      </c>
      <c r="D24" s="98"/>
      <c r="E24" s="97">
        <f>ROUND(IF(E23&lt;=PersAllow_Limit,Personal_Allowance,MAX(0,Personal_Allowance-(E23-PersAllow_Limit)/2)),0)</f>
        <v>12579</v>
      </c>
      <c r="F24" s="99"/>
      <c r="G24" s="120"/>
      <c r="H24" s="121"/>
      <c r="I24" s="121"/>
      <c r="J24" s="121"/>
      <c r="K24" s="121"/>
      <c r="L24" s="121"/>
      <c r="M24" s="121"/>
      <c r="N24" s="121"/>
      <c r="O24" s="121"/>
      <c r="P24" s="121"/>
      <c r="Q24" s="121"/>
      <c r="R24" s="121"/>
      <c r="S24" s="121"/>
      <c r="T24" s="121"/>
      <c r="U24" s="121"/>
      <c r="V24" s="121"/>
      <c r="W24" s="121"/>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row>
    <row r="25" spans="1:100" s="65" customFormat="1" ht="30" customHeight="1" x14ac:dyDescent="0.2">
      <c r="A25" s="68"/>
      <c r="B25" s="68"/>
      <c r="C25" s="87"/>
      <c r="D25" s="82" t="s">
        <v>5</v>
      </c>
      <c r="E25" s="129">
        <f>IF(E23&lt;=PT_threshold,0,IF(E23&lt;=UEL_threshold,(E23-PT_threshold)*NI_Base,(UEL_threshold-PT_threshold)*NI_Base+(E23-UEL_threshold)*NI_AboveUEL))</f>
        <v>291.59999999999997</v>
      </c>
      <c r="F25" s="99"/>
      <c r="G25" s="161"/>
      <c r="H25" s="161"/>
      <c r="I25" s="161"/>
      <c r="J25" s="161"/>
      <c r="K25" s="161"/>
      <c r="L25" s="161"/>
      <c r="M25" s="161"/>
      <c r="N25" s="161"/>
      <c r="O25" s="161"/>
      <c r="P25" s="161"/>
      <c r="Q25" s="161"/>
      <c r="R25" s="161"/>
      <c r="S25" s="161"/>
      <c r="T25" s="161"/>
      <c r="U25" s="161"/>
      <c r="V25" s="161"/>
      <c r="W25" s="161"/>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row>
    <row r="26" spans="1:100" ht="30" customHeight="1" x14ac:dyDescent="0.2">
      <c r="C26" s="87"/>
      <c r="D26" s="82" t="s">
        <v>7</v>
      </c>
      <c r="E26" s="129">
        <f>IF(E23&lt;=E24,0,IF(E23-E24&lt;=TaxBand1,(E23-E24)*TaxBandPc1,IF(E23-E24&lt;=TaxBand2,TaxBand1*TaxBandPc1+(E23-E24-TaxBand1)*TaxBandPc2,TaxBand1*TaxBandPc1+(TaxBand2-TaxBand1)*TaxBandPc2+(E23-E24-TaxBand2)*TaxBandPc3)))</f>
        <v>484.20000000000005</v>
      </c>
      <c r="F26" s="81"/>
      <c r="G26" s="161"/>
      <c r="H26" s="161"/>
      <c r="I26" s="161"/>
      <c r="J26" s="161"/>
      <c r="K26" s="161"/>
      <c r="L26" s="161"/>
      <c r="M26" s="161"/>
      <c r="N26" s="161"/>
      <c r="O26" s="161"/>
      <c r="P26" s="161"/>
      <c r="Q26" s="161"/>
      <c r="R26" s="161"/>
      <c r="S26" s="161"/>
      <c r="T26" s="161"/>
      <c r="U26" s="161"/>
      <c r="V26" s="161"/>
      <c r="W26" s="161"/>
    </row>
    <row r="27" spans="1:100" s="65" customFormat="1" ht="30" customHeight="1" x14ac:dyDescent="0.2">
      <c r="A27" s="68"/>
      <c r="B27" s="68"/>
      <c r="C27" s="88" t="s">
        <v>20</v>
      </c>
      <c r="D27" s="89"/>
      <c r="E27" s="130">
        <f>E23-SUM(E25:E26)</f>
        <v>14224.2</v>
      </c>
      <c r="F27" s="99"/>
      <c r="G27" s="156" t="s">
        <v>21</v>
      </c>
      <c r="H27" s="156"/>
      <c r="I27" s="156"/>
      <c r="J27" s="156"/>
      <c r="K27" s="156"/>
      <c r="L27" s="156"/>
      <c r="M27" s="156"/>
      <c r="N27" s="156"/>
      <c r="O27" s="156"/>
      <c r="P27" s="156"/>
      <c r="Q27" s="156"/>
      <c r="R27" s="156"/>
      <c r="S27" s="156"/>
      <c r="T27" s="156"/>
      <c r="U27" s="156"/>
      <c r="V27" s="156"/>
      <c r="W27" s="156"/>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row>
    <row r="28" spans="1:100" s="100" customFormat="1" ht="5.15" customHeight="1" x14ac:dyDescent="0.2">
      <c r="A28" s="68"/>
      <c r="B28" s="68"/>
      <c r="C28" s="90"/>
      <c r="D28" s="91"/>
      <c r="E28" s="119"/>
      <c r="F28" s="99"/>
      <c r="G28" s="159"/>
      <c r="H28" s="159"/>
      <c r="I28" s="159"/>
      <c r="J28" s="159"/>
      <c r="K28" s="159"/>
      <c r="L28" s="159"/>
      <c r="M28" s="159"/>
      <c r="N28" s="159"/>
      <c r="O28" s="159"/>
      <c r="P28" s="159"/>
      <c r="Q28" s="159"/>
      <c r="R28" s="159"/>
      <c r="S28" s="159"/>
      <c r="T28" s="159"/>
      <c r="U28" s="159"/>
      <c r="V28" s="159"/>
      <c r="W28" s="159"/>
    </row>
    <row r="29" spans="1:100" ht="30" customHeight="1" x14ac:dyDescent="0.2">
      <c r="C29" s="88" t="s">
        <v>22</v>
      </c>
      <c r="D29" s="89"/>
      <c r="E29" s="130">
        <f>E27/12</f>
        <v>1185.3500000000001</v>
      </c>
      <c r="F29" s="81"/>
      <c r="G29" s="156" t="s">
        <v>23</v>
      </c>
      <c r="H29" s="156"/>
      <c r="I29" s="156"/>
      <c r="J29" s="156"/>
      <c r="K29" s="156"/>
      <c r="L29" s="156"/>
      <c r="M29" s="156"/>
      <c r="N29" s="156"/>
      <c r="O29" s="156"/>
      <c r="P29" s="156"/>
      <c r="Q29" s="156"/>
      <c r="R29" s="156"/>
      <c r="S29" s="156"/>
      <c r="T29" s="156"/>
      <c r="U29" s="156"/>
      <c r="V29" s="156"/>
      <c r="W29" s="156"/>
    </row>
    <row r="30" spans="1:100" ht="15" customHeight="1" x14ac:dyDescent="0.2">
      <c r="C30" s="70"/>
      <c r="D30" s="70"/>
      <c r="E30" s="101"/>
      <c r="F30" s="81"/>
      <c r="G30" s="160"/>
      <c r="H30" s="160"/>
      <c r="I30" s="160"/>
      <c r="J30" s="160"/>
      <c r="K30" s="160"/>
      <c r="L30" s="160"/>
      <c r="M30" s="160"/>
      <c r="N30" s="160"/>
      <c r="O30" s="160"/>
      <c r="P30" s="160"/>
      <c r="Q30" s="160"/>
      <c r="R30" s="160"/>
      <c r="S30" s="160"/>
      <c r="T30" s="160"/>
      <c r="U30" s="160"/>
      <c r="V30" s="160"/>
      <c r="W30" s="160"/>
    </row>
    <row r="31" spans="1:100" s="94" customFormat="1" ht="30" customHeight="1" x14ac:dyDescent="0.2">
      <c r="C31" s="154" t="s">
        <v>24</v>
      </c>
      <c r="D31" s="154"/>
      <c r="E31" s="154"/>
      <c r="F31" s="81"/>
      <c r="G31" s="160"/>
      <c r="H31" s="160"/>
      <c r="I31" s="160"/>
      <c r="J31" s="160"/>
      <c r="K31" s="160"/>
      <c r="L31" s="160"/>
      <c r="M31" s="160"/>
      <c r="N31" s="160"/>
      <c r="O31" s="160"/>
      <c r="P31" s="160"/>
      <c r="Q31" s="160"/>
      <c r="R31" s="160"/>
      <c r="S31" s="160"/>
      <c r="T31" s="160"/>
      <c r="U31" s="160"/>
      <c r="V31" s="160"/>
      <c r="W31" s="160"/>
    </row>
    <row r="32" spans="1:100" ht="30" hidden="1" customHeight="1" x14ac:dyDescent="0.2">
      <c r="C32" s="102" t="s">
        <v>25</v>
      </c>
      <c r="D32" s="103"/>
      <c r="E32" s="104">
        <f>MIN(E8,MaxBen1)*MaxBen1_pc</f>
        <v>18000</v>
      </c>
      <c r="F32" s="81"/>
      <c r="G32" s="122"/>
      <c r="H32" s="123"/>
      <c r="I32" s="124"/>
      <c r="J32" s="124"/>
      <c r="K32" s="123"/>
      <c r="L32" s="123"/>
      <c r="M32" s="123"/>
      <c r="N32" s="123"/>
      <c r="O32" s="123"/>
      <c r="P32" s="123"/>
      <c r="Q32" s="123"/>
      <c r="R32" s="123"/>
      <c r="S32" s="123"/>
      <c r="T32" s="123"/>
      <c r="U32" s="123"/>
      <c r="V32" s="123"/>
      <c r="W32" s="123"/>
    </row>
    <row r="33" spans="1:100" ht="30" hidden="1" customHeight="1" x14ac:dyDescent="0.2">
      <c r="C33" s="102" t="s">
        <v>26</v>
      </c>
      <c r="D33" s="103"/>
      <c r="E33" s="104">
        <f>IF(E8&lt;=MaxBen2,((MAX(MIN(MaxBen2,E8-MaxBen1),0))*MaxBen2_pc),IF(Calculator!E8&lt;=468000,((Calculator!E8-MaxBen1)*MaxBen2_pc),('Stepped Benefit Chart'!I56-MaxBen1)*MaxBen2_pc))</f>
        <v>0</v>
      </c>
      <c r="F33" s="81"/>
      <c r="G33" s="122"/>
      <c r="H33" s="123"/>
      <c r="I33" s="123"/>
      <c r="J33" s="123"/>
      <c r="K33" s="123"/>
      <c r="L33" s="123"/>
      <c r="M33" s="123"/>
      <c r="N33" s="123"/>
      <c r="O33" s="123"/>
      <c r="P33" s="123"/>
      <c r="Q33" s="123"/>
      <c r="R33" s="123"/>
      <c r="S33" s="123"/>
      <c r="T33" s="123"/>
      <c r="U33" s="123"/>
      <c r="V33" s="123"/>
      <c r="W33" s="123"/>
    </row>
    <row r="34" spans="1:100" ht="45" customHeight="1" x14ac:dyDescent="0.2">
      <c r="C34" s="115" t="s">
        <v>27</v>
      </c>
      <c r="D34" s="91"/>
      <c r="E34" s="132">
        <f>E32+E33</f>
        <v>18000</v>
      </c>
      <c r="F34" s="81"/>
      <c r="G34" s="155" t="s">
        <v>28</v>
      </c>
      <c r="H34" s="155"/>
      <c r="I34" s="155"/>
      <c r="J34" s="155"/>
      <c r="K34" s="155"/>
      <c r="L34" s="155"/>
      <c r="M34" s="155"/>
      <c r="N34" s="155"/>
      <c r="O34" s="155"/>
      <c r="P34" s="155"/>
      <c r="Q34" s="155"/>
      <c r="R34" s="155"/>
      <c r="S34" s="155"/>
      <c r="T34" s="155"/>
      <c r="U34" s="155"/>
      <c r="V34" s="155"/>
      <c r="W34" s="155"/>
    </row>
    <row r="35" spans="1:100" ht="45" customHeight="1" x14ac:dyDescent="0.2">
      <c r="C35" s="115" t="s">
        <v>29</v>
      </c>
      <c r="D35" s="91"/>
      <c r="E35" s="132">
        <f>E34/12</f>
        <v>1500</v>
      </c>
      <c r="F35" s="81"/>
      <c r="G35" s="155" t="s">
        <v>30</v>
      </c>
      <c r="H35" s="155"/>
      <c r="I35" s="155"/>
      <c r="J35" s="155"/>
      <c r="K35" s="155"/>
      <c r="L35" s="155"/>
      <c r="M35" s="155"/>
      <c r="N35" s="155"/>
      <c r="O35" s="155"/>
      <c r="P35" s="155"/>
      <c r="Q35" s="155"/>
      <c r="R35" s="155"/>
      <c r="S35" s="155"/>
      <c r="T35" s="155"/>
      <c r="U35" s="155"/>
      <c r="V35" s="155"/>
      <c r="W35" s="155"/>
    </row>
    <row r="36" spans="1:100" ht="15" customHeight="1" x14ac:dyDescent="0.2">
      <c r="C36" s="87"/>
      <c r="D36" s="70"/>
      <c r="E36" s="97"/>
      <c r="F36" s="153"/>
      <c r="G36" s="160"/>
      <c r="H36" s="160"/>
      <c r="I36" s="160"/>
      <c r="J36" s="160"/>
      <c r="K36" s="160"/>
      <c r="L36" s="160"/>
      <c r="M36" s="160"/>
      <c r="N36" s="160"/>
      <c r="O36" s="160"/>
      <c r="P36" s="160"/>
      <c r="Q36" s="160"/>
      <c r="R36" s="160"/>
      <c r="S36" s="160"/>
      <c r="T36" s="160"/>
      <c r="U36" s="160"/>
      <c r="V36" s="160"/>
      <c r="W36" s="160"/>
    </row>
    <row r="37" spans="1:100" ht="30" customHeight="1" x14ac:dyDescent="0.2">
      <c r="C37" s="88" t="s">
        <v>31</v>
      </c>
      <c r="D37" s="89"/>
      <c r="E37" s="130">
        <f>MAX(E35-E29,0)</f>
        <v>314.64999999999986</v>
      </c>
      <c r="F37" s="153"/>
      <c r="G37" s="155" t="s">
        <v>32</v>
      </c>
      <c r="H37" s="155"/>
      <c r="I37" s="155"/>
      <c r="J37" s="155"/>
      <c r="K37" s="155"/>
      <c r="L37" s="155"/>
      <c r="M37" s="155"/>
      <c r="N37" s="155"/>
      <c r="O37" s="155"/>
      <c r="P37" s="155"/>
      <c r="Q37" s="155"/>
      <c r="R37" s="155"/>
      <c r="S37" s="155"/>
      <c r="T37" s="155"/>
      <c r="U37" s="155"/>
      <c r="V37" s="155"/>
      <c r="W37" s="155"/>
    </row>
    <row r="38" spans="1:100" s="68" customFormat="1" ht="5.15" customHeight="1" x14ac:dyDescent="0.2">
      <c r="C38" s="90"/>
      <c r="D38" s="91"/>
      <c r="E38" s="119"/>
      <c r="F38" s="81"/>
      <c r="G38" s="158"/>
      <c r="H38" s="158"/>
      <c r="I38" s="158"/>
      <c r="J38" s="158"/>
      <c r="K38" s="158"/>
      <c r="L38" s="158"/>
      <c r="M38" s="158"/>
      <c r="N38" s="158"/>
      <c r="O38" s="158"/>
      <c r="P38" s="158"/>
      <c r="Q38" s="158"/>
      <c r="R38" s="158"/>
      <c r="S38" s="158"/>
      <c r="T38" s="158"/>
      <c r="U38" s="158"/>
      <c r="V38" s="158"/>
      <c r="W38" s="158"/>
    </row>
    <row r="39" spans="1:100" ht="30" customHeight="1" x14ac:dyDescent="0.2">
      <c r="C39" s="88" t="s">
        <v>33</v>
      </c>
      <c r="D39" s="89"/>
      <c r="E39" s="130">
        <f>E35</f>
        <v>1500</v>
      </c>
      <c r="F39" s="81"/>
      <c r="G39" s="155" t="s">
        <v>34</v>
      </c>
      <c r="H39" s="155"/>
      <c r="I39" s="155"/>
      <c r="J39" s="155"/>
      <c r="K39" s="155"/>
      <c r="L39" s="155"/>
      <c r="M39" s="155"/>
      <c r="N39" s="155"/>
      <c r="O39" s="155"/>
      <c r="P39" s="155"/>
      <c r="Q39" s="155"/>
      <c r="R39" s="155"/>
      <c r="S39" s="155"/>
      <c r="T39" s="155"/>
      <c r="U39" s="155"/>
      <c r="V39" s="155"/>
      <c r="W39" s="155"/>
    </row>
    <row r="40" spans="1:100" ht="15" customHeight="1" x14ac:dyDescent="0.2">
      <c r="C40" s="70"/>
      <c r="D40" s="70"/>
      <c r="E40" s="71"/>
      <c r="F40" s="81"/>
      <c r="G40" s="73"/>
      <c r="H40" s="68"/>
      <c r="I40" s="68"/>
      <c r="J40" s="68"/>
      <c r="K40" s="68"/>
      <c r="L40" s="68"/>
      <c r="M40" s="68"/>
      <c r="N40" s="68"/>
      <c r="O40" s="68"/>
      <c r="P40" s="68"/>
      <c r="Q40" s="68"/>
      <c r="R40" s="68"/>
      <c r="S40" s="68"/>
      <c r="T40" s="68"/>
      <c r="U40" s="68"/>
      <c r="V40" s="68"/>
      <c r="W40" s="68"/>
    </row>
    <row r="41" spans="1:100" ht="15" customHeight="1" x14ac:dyDescent="0.2">
      <c r="C41" s="168" t="s">
        <v>35</v>
      </c>
      <c r="D41" s="168"/>
      <c r="E41" s="168"/>
      <c r="F41" s="168"/>
      <c r="G41" s="168"/>
      <c r="H41" s="168"/>
      <c r="I41" s="168"/>
      <c r="J41" s="68"/>
      <c r="K41" s="68"/>
      <c r="L41" s="68"/>
      <c r="M41" s="68"/>
      <c r="N41" s="68"/>
      <c r="O41" s="68"/>
      <c r="P41" s="68"/>
      <c r="Q41" s="68"/>
      <c r="R41" s="68"/>
      <c r="S41" s="68"/>
      <c r="T41" s="68"/>
      <c r="U41" s="68"/>
      <c r="V41" s="68"/>
      <c r="W41" s="68"/>
    </row>
    <row r="42" spans="1:100" ht="15" customHeight="1" x14ac:dyDescent="0.2">
      <c r="C42" s="168"/>
      <c r="D42" s="168"/>
      <c r="E42" s="168"/>
      <c r="F42" s="168"/>
      <c r="G42" s="168"/>
      <c r="H42" s="168"/>
      <c r="I42" s="168"/>
      <c r="J42" s="68"/>
      <c r="K42" s="68"/>
      <c r="L42" s="68"/>
      <c r="M42" s="68"/>
      <c r="N42" s="68"/>
      <c r="O42" s="68"/>
      <c r="P42" s="68"/>
      <c r="Q42" s="68"/>
      <c r="R42" s="68"/>
      <c r="S42" s="68"/>
      <c r="T42" s="68"/>
      <c r="U42" s="68"/>
      <c r="V42" s="68"/>
      <c r="W42" s="68"/>
    </row>
    <row r="43" spans="1:100" ht="15" customHeight="1" x14ac:dyDescent="0.2">
      <c r="C43" s="168"/>
      <c r="D43" s="168"/>
      <c r="E43" s="168"/>
      <c r="F43" s="168"/>
      <c r="G43" s="168"/>
      <c r="H43" s="168"/>
      <c r="I43" s="168"/>
      <c r="J43" s="68"/>
      <c r="K43" s="68"/>
      <c r="L43" s="68"/>
      <c r="M43" s="68"/>
      <c r="N43" s="68"/>
      <c r="O43" s="68"/>
      <c r="P43" s="68"/>
      <c r="Q43" s="68"/>
      <c r="R43" s="68"/>
      <c r="S43" s="68"/>
      <c r="T43" s="68"/>
      <c r="U43" s="68"/>
      <c r="V43" s="68"/>
      <c r="W43" s="68"/>
    </row>
    <row r="44" spans="1:100" ht="77.150000000000006" customHeight="1" x14ac:dyDescent="0.2">
      <c r="C44" s="168"/>
      <c r="D44" s="168"/>
      <c r="E44" s="168"/>
      <c r="F44" s="168"/>
      <c r="G44" s="168"/>
      <c r="H44" s="168"/>
      <c r="I44" s="168"/>
      <c r="J44" s="68"/>
      <c r="K44" s="68"/>
      <c r="L44" s="68"/>
      <c r="M44" s="68"/>
      <c r="N44" s="68"/>
      <c r="O44" s="68"/>
      <c r="P44" s="68"/>
      <c r="Q44" s="68"/>
      <c r="R44" s="68"/>
      <c r="S44" s="68"/>
      <c r="T44" s="68"/>
      <c r="U44" s="68"/>
      <c r="V44" s="68"/>
      <c r="W44" s="68"/>
    </row>
    <row r="45" spans="1:100" s="107" customFormat="1" ht="15" customHeight="1" x14ac:dyDescent="0.35">
      <c r="A45" s="105"/>
      <c r="B45" s="105"/>
      <c r="C45" s="169" t="s">
        <v>36</v>
      </c>
      <c r="D45" s="169"/>
      <c r="E45" s="169"/>
      <c r="F45" s="169"/>
      <c r="G45" s="169"/>
      <c r="H45" s="169"/>
      <c r="I45" s="106"/>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c r="BY45" s="105"/>
      <c r="BZ45" s="105"/>
      <c r="CA45" s="105"/>
      <c r="CB45" s="105"/>
      <c r="CC45" s="105"/>
      <c r="CD45" s="105"/>
      <c r="CE45" s="105"/>
      <c r="CF45" s="105"/>
      <c r="CG45" s="105"/>
      <c r="CH45" s="105"/>
      <c r="CI45" s="105"/>
      <c r="CJ45" s="105"/>
      <c r="CK45" s="105"/>
      <c r="CL45" s="105"/>
      <c r="CM45" s="105"/>
      <c r="CN45" s="105"/>
      <c r="CO45" s="105"/>
      <c r="CP45" s="105"/>
      <c r="CQ45" s="105"/>
      <c r="CR45" s="105"/>
      <c r="CS45" s="105"/>
      <c r="CT45" s="105"/>
      <c r="CU45" s="105"/>
      <c r="CV45" s="105"/>
    </row>
    <row r="46" spans="1:100" s="107" customFormat="1" ht="11.25" customHeight="1" x14ac:dyDescent="0.35">
      <c r="A46" s="105"/>
      <c r="B46" s="105"/>
      <c r="C46" s="106"/>
      <c r="D46" s="106"/>
      <c r="E46" s="106"/>
      <c r="F46" s="106"/>
      <c r="G46" s="106"/>
      <c r="H46" s="106"/>
      <c r="I46" s="106"/>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row>
    <row r="47" spans="1:100" s="107" customFormat="1" ht="38.15" customHeight="1" x14ac:dyDescent="0.35">
      <c r="A47" s="105"/>
      <c r="B47" s="105"/>
      <c r="C47" s="169" t="s">
        <v>37</v>
      </c>
      <c r="D47" s="169"/>
      <c r="E47" s="169"/>
      <c r="F47" s="169"/>
      <c r="G47" s="169"/>
      <c r="H47" s="169"/>
      <c r="I47" s="169"/>
      <c r="J47" s="169"/>
      <c r="K47" s="169"/>
      <c r="L47" s="169"/>
      <c r="M47" s="169"/>
      <c r="N47" s="169"/>
      <c r="O47" s="169"/>
      <c r="P47" s="169"/>
      <c r="Q47" s="169"/>
      <c r="R47" s="169"/>
      <c r="S47" s="169"/>
      <c r="T47" s="169"/>
      <c r="U47" s="169"/>
      <c r="V47" s="169"/>
      <c r="W47" s="169"/>
      <c r="X47" s="169"/>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row>
    <row r="48" spans="1:100" s="107" customFormat="1" ht="25" customHeight="1" x14ac:dyDescent="0.35">
      <c r="A48" s="105"/>
      <c r="B48" s="105"/>
      <c r="C48" s="169" t="s">
        <v>38</v>
      </c>
      <c r="D48" s="169"/>
      <c r="E48" s="169"/>
      <c r="F48" s="169"/>
      <c r="G48" s="169"/>
      <c r="H48" s="169"/>
      <c r="I48" s="169"/>
      <c r="J48" s="169"/>
      <c r="K48" s="169"/>
      <c r="L48" s="169"/>
      <c r="M48" s="169"/>
      <c r="N48" s="169"/>
      <c r="O48" s="169"/>
      <c r="P48" s="169"/>
      <c r="Q48" s="141"/>
      <c r="R48" s="141"/>
      <c r="S48" s="141"/>
      <c r="T48" s="141"/>
      <c r="U48" s="141"/>
      <c r="V48" s="141"/>
      <c r="W48" s="141"/>
      <c r="X48" s="141"/>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c r="BY48" s="105"/>
      <c r="BZ48" s="105"/>
      <c r="CA48" s="105"/>
      <c r="CB48" s="105"/>
      <c r="CC48" s="105"/>
      <c r="CD48" s="105"/>
      <c r="CE48" s="105"/>
      <c r="CF48" s="105"/>
      <c r="CG48" s="105"/>
      <c r="CH48" s="105"/>
      <c r="CI48" s="105"/>
      <c r="CJ48" s="105"/>
      <c r="CK48" s="105"/>
      <c r="CL48" s="105"/>
      <c r="CM48" s="105"/>
      <c r="CN48" s="105"/>
      <c r="CO48" s="105"/>
      <c r="CP48" s="105"/>
      <c r="CQ48" s="105"/>
      <c r="CR48" s="105"/>
      <c r="CS48" s="105"/>
      <c r="CT48" s="105"/>
      <c r="CU48" s="105"/>
      <c r="CV48" s="105"/>
    </row>
    <row r="49" spans="1:100" s="107" customFormat="1" ht="25" customHeight="1" x14ac:dyDescent="0.35">
      <c r="A49" s="105"/>
      <c r="B49" s="105"/>
      <c r="C49" s="167" t="s">
        <v>39</v>
      </c>
      <c r="D49" s="167"/>
      <c r="E49" s="167"/>
      <c r="F49" s="167"/>
      <c r="G49" s="167"/>
      <c r="H49" s="167"/>
      <c r="I49" s="167"/>
      <c r="J49" s="167"/>
      <c r="K49" s="167"/>
      <c r="L49" s="167"/>
      <c r="M49" s="167"/>
      <c r="N49" s="167"/>
      <c r="O49" s="167"/>
      <c r="P49" s="167"/>
      <c r="Q49" s="167"/>
      <c r="R49" s="167"/>
      <c r="S49" s="167"/>
      <c r="T49" s="167"/>
      <c r="U49" s="167"/>
      <c r="V49" s="167"/>
      <c r="W49" s="167"/>
      <c r="X49" s="167"/>
      <c r="Y49" s="105"/>
      <c r="Z49" s="105"/>
      <c r="AA49" s="148"/>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c r="BY49" s="105"/>
      <c r="BZ49" s="105"/>
      <c r="CA49" s="105"/>
      <c r="CB49" s="105"/>
      <c r="CC49" s="105"/>
      <c r="CD49" s="105"/>
      <c r="CE49" s="105"/>
      <c r="CF49" s="105"/>
      <c r="CG49" s="105"/>
      <c r="CH49" s="105"/>
      <c r="CI49" s="105"/>
      <c r="CJ49" s="105"/>
      <c r="CK49" s="105"/>
      <c r="CL49" s="105"/>
      <c r="CM49" s="105"/>
      <c r="CN49" s="105"/>
      <c r="CO49" s="105"/>
      <c r="CP49" s="105"/>
      <c r="CQ49" s="105"/>
      <c r="CR49" s="105"/>
      <c r="CS49" s="105"/>
      <c r="CT49" s="105"/>
      <c r="CU49" s="105"/>
      <c r="CV49" s="105"/>
    </row>
    <row r="50" spans="1:100" ht="15" customHeight="1" x14ac:dyDescent="0.2">
      <c r="C50" s="70"/>
      <c r="D50" s="70"/>
      <c r="E50" s="71"/>
      <c r="F50" s="81"/>
      <c r="G50" s="73"/>
      <c r="H50" s="68"/>
      <c r="I50" s="68"/>
      <c r="J50" s="68"/>
      <c r="K50" s="68"/>
      <c r="L50" s="68"/>
      <c r="M50" s="68"/>
      <c r="N50" s="68"/>
      <c r="O50" s="68"/>
      <c r="P50" s="68"/>
      <c r="Q50" s="68"/>
      <c r="R50" s="68"/>
      <c r="S50" s="68"/>
      <c r="T50" s="68"/>
      <c r="U50" s="68"/>
      <c r="V50" s="68"/>
      <c r="W50" s="68"/>
    </row>
    <row r="51" spans="1:100" x14ac:dyDescent="0.2">
      <c r="C51" s="70"/>
      <c r="D51" s="70"/>
      <c r="E51" s="71"/>
      <c r="F51" s="81"/>
      <c r="G51" s="73"/>
      <c r="H51" s="68"/>
      <c r="I51" s="68"/>
      <c r="J51" s="68"/>
      <c r="K51" s="68"/>
      <c r="L51" s="68"/>
      <c r="M51" s="68"/>
      <c r="N51" s="68"/>
      <c r="O51" s="68"/>
      <c r="P51" s="68"/>
      <c r="Q51" s="68"/>
      <c r="R51" s="68"/>
      <c r="S51" s="68"/>
      <c r="T51" s="68"/>
      <c r="U51" s="68"/>
      <c r="V51" s="68"/>
      <c r="W51" s="68"/>
    </row>
    <row r="52" spans="1:100" x14ac:dyDescent="0.2">
      <c r="B52" s="143"/>
      <c r="C52" s="144"/>
      <c r="D52" s="144"/>
      <c r="E52" s="145"/>
      <c r="F52" s="146"/>
      <c r="G52" s="147"/>
      <c r="H52" s="68"/>
      <c r="I52" s="68"/>
      <c r="J52" s="68"/>
      <c r="K52" s="68"/>
      <c r="L52" s="68"/>
      <c r="M52" s="68"/>
      <c r="N52" s="68"/>
      <c r="O52" s="68"/>
      <c r="P52" s="68"/>
      <c r="Q52" s="68"/>
      <c r="R52" s="68"/>
      <c r="S52" s="68"/>
      <c r="T52" s="68"/>
      <c r="U52" s="68"/>
      <c r="V52" s="68"/>
      <c r="W52" s="68"/>
    </row>
    <row r="53" spans="1:100" x14ac:dyDescent="0.2">
      <c r="B53" s="143"/>
      <c r="C53" s="144"/>
      <c r="D53" s="144"/>
      <c r="E53" s="145"/>
      <c r="F53" s="146"/>
      <c r="G53" s="147"/>
      <c r="H53" s="68"/>
      <c r="I53" s="68"/>
      <c r="J53" s="68"/>
      <c r="K53" s="68"/>
      <c r="L53" s="68"/>
      <c r="M53" s="68"/>
      <c r="N53" s="68"/>
      <c r="O53" s="68"/>
      <c r="P53" s="68"/>
      <c r="Q53" s="68"/>
      <c r="R53" s="68"/>
      <c r="S53" s="68"/>
      <c r="T53" s="68"/>
      <c r="U53" s="68"/>
      <c r="V53" s="68"/>
      <c r="W53" s="68"/>
    </row>
    <row r="54" spans="1:100" x14ac:dyDescent="0.2">
      <c r="B54" s="143"/>
      <c r="C54" s="144"/>
      <c r="D54" s="144"/>
      <c r="E54" s="145"/>
      <c r="F54" s="146"/>
      <c r="G54" s="147"/>
      <c r="H54" s="68"/>
      <c r="I54" s="68"/>
      <c r="J54" s="68"/>
      <c r="K54" s="68"/>
      <c r="L54" s="68"/>
      <c r="M54" s="68"/>
      <c r="N54" s="68"/>
      <c r="O54" s="68"/>
      <c r="P54" s="68"/>
      <c r="Q54" s="68"/>
      <c r="R54" s="68"/>
      <c r="S54" s="68"/>
      <c r="T54" s="68"/>
      <c r="U54" s="68"/>
      <c r="V54" s="68"/>
      <c r="W54" s="68"/>
    </row>
    <row r="55" spans="1:100" x14ac:dyDescent="0.2">
      <c r="B55" s="143"/>
      <c r="C55" s="109">
        <v>0.25</v>
      </c>
      <c r="D55" s="144"/>
      <c r="E55" s="145"/>
      <c r="F55" s="146"/>
      <c r="G55" s="147"/>
      <c r="H55" s="68"/>
      <c r="I55" s="68"/>
      <c r="J55" s="68"/>
      <c r="K55" s="68"/>
      <c r="L55" s="68"/>
      <c r="M55" s="68"/>
      <c r="N55" s="68"/>
      <c r="O55" s="68"/>
      <c r="P55" s="68"/>
      <c r="Q55" s="68"/>
      <c r="R55" s="68"/>
      <c r="S55" s="68"/>
      <c r="T55" s="68"/>
      <c r="U55" s="68"/>
      <c r="V55" s="68"/>
      <c r="W55" s="68"/>
    </row>
    <row r="56" spans="1:100" x14ac:dyDescent="0.2">
      <c r="B56" s="143"/>
      <c r="C56" s="109">
        <v>0.5</v>
      </c>
      <c r="D56" s="144"/>
      <c r="E56" s="145"/>
      <c r="F56" s="146"/>
      <c r="G56" s="147"/>
      <c r="H56" s="68"/>
      <c r="I56" s="68"/>
      <c r="J56" s="68"/>
      <c r="K56" s="68"/>
      <c r="L56" s="68"/>
      <c r="M56" s="68"/>
      <c r="N56" s="68"/>
      <c r="O56" s="68"/>
      <c r="P56" s="68"/>
      <c r="Q56" s="68"/>
      <c r="R56" s="68"/>
      <c r="S56" s="68"/>
      <c r="T56" s="68"/>
      <c r="U56" s="68"/>
      <c r="V56" s="68"/>
      <c r="W56" s="68"/>
    </row>
    <row r="57" spans="1:100" x14ac:dyDescent="0.2">
      <c r="B57" s="143"/>
      <c r="C57" s="109">
        <v>0.75</v>
      </c>
      <c r="D57" s="144"/>
      <c r="E57" s="145"/>
      <c r="F57" s="146"/>
      <c r="G57" s="147"/>
      <c r="H57" s="68"/>
      <c r="I57" s="68"/>
      <c r="J57" s="68"/>
      <c r="K57" s="68"/>
      <c r="L57" s="68"/>
      <c r="M57" s="68"/>
      <c r="N57" s="68"/>
      <c r="O57" s="68"/>
      <c r="P57" s="68"/>
      <c r="Q57" s="68"/>
      <c r="R57" s="68"/>
      <c r="S57" s="68"/>
      <c r="T57" s="68"/>
      <c r="U57" s="68"/>
      <c r="V57" s="68"/>
      <c r="W57" s="68"/>
    </row>
    <row r="58" spans="1:100" x14ac:dyDescent="0.2">
      <c r="C58" s="108"/>
      <c r="D58" s="70"/>
      <c r="E58" s="71"/>
      <c r="F58" s="81"/>
      <c r="G58" s="73"/>
      <c r="H58" s="68"/>
      <c r="I58" s="68"/>
      <c r="J58" s="68"/>
      <c r="K58" s="68"/>
      <c r="L58" s="68"/>
      <c r="M58" s="68"/>
      <c r="N58" s="68"/>
      <c r="O58" s="68"/>
      <c r="P58" s="68"/>
      <c r="Q58" s="68"/>
      <c r="R58" s="68"/>
      <c r="S58" s="68"/>
      <c r="T58" s="68"/>
      <c r="U58" s="68"/>
      <c r="V58" s="68"/>
      <c r="W58" s="68"/>
    </row>
    <row r="59" spans="1:100" hidden="1" x14ac:dyDescent="0.2">
      <c r="C59" s="108"/>
      <c r="D59" s="70"/>
      <c r="E59" s="71"/>
      <c r="F59" s="81"/>
      <c r="G59" s="73"/>
      <c r="H59" s="68"/>
      <c r="I59" s="68"/>
      <c r="J59" s="68"/>
      <c r="K59" s="68"/>
      <c r="L59" s="68"/>
      <c r="M59" s="68"/>
      <c r="N59" s="68"/>
      <c r="O59" s="68"/>
      <c r="P59" s="68"/>
      <c r="Q59" s="68"/>
      <c r="R59" s="68"/>
      <c r="S59" s="68"/>
      <c r="T59" s="68"/>
      <c r="U59" s="68"/>
      <c r="V59" s="68"/>
      <c r="W59" s="68"/>
    </row>
    <row r="60" spans="1:100" hidden="1" x14ac:dyDescent="0.35">
      <c r="C60" s="38" t="s">
        <v>40</v>
      </c>
      <c r="D60" s="70"/>
      <c r="E60" s="71"/>
      <c r="F60" s="81"/>
      <c r="G60" s="73"/>
      <c r="H60" s="68"/>
      <c r="I60" s="68"/>
      <c r="J60" s="68"/>
      <c r="K60" s="68"/>
      <c r="L60" s="68"/>
      <c r="M60" s="68"/>
      <c r="N60" s="68"/>
      <c r="O60" s="68"/>
      <c r="P60" s="68"/>
      <c r="Q60" s="68"/>
      <c r="R60" s="68"/>
      <c r="S60" s="68"/>
      <c r="T60" s="68"/>
      <c r="U60" s="68"/>
      <c r="V60" s="68"/>
      <c r="W60" s="68"/>
    </row>
    <row r="61" spans="1:100" hidden="1" x14ac:dyDescent="0.2">
      <c r="C61" s="108"/>
      <c r="D61" s="70"/>
      <c r="E61" s="71"/>
      <c r="F61" s="81"/>
      <c r="G61" s="73"/>
      <c r="H61" s="68"/>
      <c r="I61" s="68"/>
      <c r="J61" s="68"/>
      <c r="K61" s="68"/>
      <c r="L61" s="68"/>
      <c r="M61" s="68"/>
      <c r="N61" s="68"/>
      <c r="O61" s="68"/>
      <c r="P61" s="68"/>
      <c r="Q61" s="68"/>
      <c r="R61" s="68"/>
      <c r="S61" s="68"/>
      <c r="T61" s="68"/>
      <c r="U61" s="68"/>
      <c r="V61" s="68"/>
      <c r="W61" s="68"/>
    </row>
    <row r="62" spans="1:100" hidden="1" x14ac:dyDescent="0.35">
      <c r="C62" s="38" t="s">
        <v>41</v>
      </c>
      <c r="D62" s="70"/>
      <c r="E62" s="71"/>
      <c r="F62" s="81"/>
      <c r="G62" s="73"/>
      <c r="H62" s="68"/>
      <c r="I62" s="68"/>
      <c r="J62" s="68"/>
      <c r="K62" s="68"/>
      <c r="L62" s="68"/>
      <c r="M62" s="68"/>
      <c r="N62" s="68"/>
      <c r="O62" s="68"/>
      <c r="P62" s="68"/>
      <c r="Q62" s="68"/>
      <c r="R62" s="68"/>
      <c r="S62" s="68"/>
      <c r="T62" s="68"/>
      <c r="U62" s="68"/>
      <c r="V62" s="68"/>
      <c r="W62" s="68"/>
    </row>
    <row r="63" spans="1:100" hidden="1" x14ac:dyDescent="0.2">
      <c r="C63" s="70"/>
      <c r="D63" s="70"/>
      <c r="E63" s="71"/>
      <c r="F63" s="81"/>
      <c r="G63" s="73"/>
      <c r="H63" s="68"/>
      <c r="I63" s="68"/>
      <c r="J63" s="68"/>
      <c r="K63" s="68"/>
      <c r="L63" s="68"/>
      <c r="M63" s="68"/>
      <c r="N63" s="68"/>
      <c r="O63" s="68"/>
      <c r="P63" s="68"/>
      <c r="Q63" s="68"/>
      <c r="R63" s="68"/>
      <c r="S63" s="68"/>
      <c r="T63" s="68"/>
      <c r="U63" s="68"/>
      <c r="V63" s="68"/>
      <c r="W63" s="68"/>
    </row>
    <row r="64" spans="1:100" hidden="1" x14ac:dyDescent="0.2">
      <c r="C64" s="70"/>
      <c r="D64" s="70"/>
      <c r="E64" s="71"/>
      <c r="F64" s="81"/>
      <c r="G64" s="73"/>
      <c r="H64" s="68"/>
      <c r="I64" s="68"/>
      <c r="J64" s="68"/>
      <c r="K64" s="68"/>
      <c r="L64" s="68"/>
      <c r="M64" s="68"/>
      <c r="N64" s="68"/>
      <c r="O64" s="68"/>
      <c r="P64" s="68"/>
      <c r="Q64" s="68"/>
      <c r="R64" s="68"/>
      <c r="S64" s="68"/>
      <c r="T64" s="68"/>
      <c r="U64" s="68"/>
      <c r="V64" s="68"/>
      <c r="W64" s="68"/>
    </row>
    <row r="65" spans="3:23" hidden="1" x14ac:dyDescent="0.2">
      <c r="C65" s="70"/>
      <c r="D65" s="70"/>
      <c r="E65" s="71"/>
      <c r="F65" s="81"/>
      <c r="G65" s="73"/>
      <c r="H65" s="68"/>
      <c r="I65" s="68"/>
      <c r="J65" s="68"/>
      <c r="K65" s="68"/>
      <c r="L65" s="68"/>
      <c r="M65" s="68"/>
      <c r="N65" s="68"/>
      <c r="O65" s="68"/>
      <c r="P65" s="68"/>
      <c r="Q65" s="68"/>
      <c r="R65" s="68"/>
      <c r="S65" s="68"/>
      <c r="T65" s="68"/>
      <c r="U65" s="68"/>
      <c r="V65" s="68"/>
      <c r="W65" s="68"/>
    </row>
    <row r="66" spans="3:23" hidden="1" x14ac:dyDescent="0.2">
      <c r="C66" s="70"/>
      <c r="D66" s="70"/>
      <c r="E66" s="71"/>
      <c r="F66" s="81"/>
      <c r="G66" s="73"/>
      <c r="H66" s="68"/>
      <c r="I66" s="68"/>
      <c r="J66" s="68"/>
      <c r="K66" s="68"/>
      <c r="L66" s="68"/>
      <c r="M66" s="68"/>
      <c r="N66" s="68"/>
      <c r="O66" s="68"/>
      <c r="P66" s="68"/>
      <c r="Q66" s="68"/>
      <c r="R66" s="68"/>
      <c r="S66" s="68"/>
      <c r="T66" s="68"/>
      <c r="U66" s="68"/>
      <c r="V66" s="68"/>
      <c r="W66" s="68"/>
    </row>
    <row r="67" spans="3:23" hidden="1" x14ac:dyDescent="0.2">
      <c r="C67" s="70"/>
      <c r="D67" s="70"/>
      <c r="E67" s="71"/>
      <c r="F67" s="81"/>
      <c r="G67" s="73"/>
      <c r="H67" s="68"/>
      <c r="I67" s="68"/>
      <c r="J67" s="68"/>
      <c r="K67" s="68"/>
      <c r="L67" s="68"/>
      <c r="M67" s="68"/>
      <c r="N67" s="68"/>
      <c r="O67" s="68"/>
      <c r="P67" s="68"/>
      <c r="Q67" s="68"/>
      <c r="R67" s="68"/>
      <c r="S67" s="68"/>
      <c r="T67" s="68"/>
      <c r="U67" s="68"/>
      <c r="V67" s="68"/>
      <c r="W67" s="68"/>
    </row>
    <row r="68" spans="3:23" hidden="1" x14ac:dyDescent="0.2">
      <c r="C68" s="70"/>
      <c r="D68" s="70"/>
      <c r="E68" s="71"/>
      <c r="F68" s="81"/>
      <c r="G68" s="73"/>
      <c r="H68" s="68"/>
      <c r="I68" s="68"/>
      <c r="J68" s="68"/>
      <c r="K68" s="68"/>
      <c r="L68" s="68"/>
      <c r="M68" s="68"/>
      <c r="N68" s="68"/>
      <c r="O68" s="68"/>
      <c r="P68" s="68"/>
      <c r="Q68" s="68"/>
      <c r="R68" s="68"/>
      <c r="S68" s="68"/>
      <c r="T68" s="68"/>
      <c r="U68" s="68"/>
      <c r="V68" s="68"/>
      <c r="W68" s="68"/>
    </row>
    <row r="69" spans="3:23" hidden="1" x14ac:dyDescent="0.2">
      <c r="C69" s="70"/>
      <c r="D69" s="70"/>
      <c r="E69" s="71"/>
      <c r="F69" s="81"/>
      <c r="G69" s="73"/>
      <c r="H69" s="68"/>
      <c r="I69" s="68"/>
      <c r="J69" s="68"/>
      <c r="K69" s="68"/>
      <c r="L69" s="68"/>
      <c r="M69" s="68"/>
      <c r="N69" s="68"/>
      <c r="O69" s="68"/>
      <c r="P69" s="68"/>
      <c r="Q69" s="68"/>
      <c r="R69" s="68"/>
      <c r="S69" s="68"/>
      <c r="T69" s="68"/>
      <c r="U69" s="68"/>
      <c r="V69" s="68"/>
      <c r="W69" s="68"/>
    </row>
    <row r="70" spans="3:23" hidden="1" x14ac:dyDescent="0.2">
      <c r="C70" s="70"/>
      <c r="D70" s="70"/>
      <c r="E70" s="71"/>
      <c r="F70" s="81"/>
      <c r="G70" s="73"/>
      <c r="H70" s="68"/>
      <c r="I70" s="68"/>
      <c r="J70" s="68"/>
      <c r="K70" s="68"/>
      <c r="L70" s="68"/>
      <c r="M70" s="68"/>
      <c r="N70" s="68"/>
      <c r="O70" s="68"/>
      <c r="P70" s="68"/>
      <c r="Q70" s="68"/>
      <c r="R70" s="68"/>
      <c r="S70" s="68"/>
      <c r="T70" s="68"/>
      <c r="U70" s="68"/>
      <c r="V70" s="68"/>
      <c r="W70" s="68"/>
    </row>
    <row r="71" spans="3:23" hidden="1" x14ac:dyDescent="0.2">
      <c r="C71" s="70"/>
      <c r="D71" s="70"/>
      <c r="E71" s="71"/>
      <c r="F71" s="81"/>
      <c r="G71" s="73"/>
      <c r="H71" s="68"/>
      <c r="I71" s="68"/>
      <c r="J71" s="68"/>
      <c r="K71" s="68"/>
      <c r="L71" s="68"/>
      <c r="M71" s="68"/>
      <c r="N71" s="68"/>
      <c r="O71" s="68"/>
      <c r="P71" s="68"/>
      <c r="Q71" s="68"/>
      <c r="R71" s="68"/>
      <c r="S71" s="68"/>
      <c r="T71" s="68"/>
      <c r="U71" s="68"/>
      <c r="V71" s="68"/>
      <c r="W71" s="68"/>
    </row>
    <row r="72" spans="3:23" hidden="1" x14ac:dyDescent="0.2">
      <c r="C72" s="70"/>
      <c r="D72" s="70"/>
      <c r="E72" s="71"/>
      <c r="F72" s="81"/>
      <c r="G72" s="73"/>
      <c r="H72" s="68"/>
      <c r="I72" s="68"/>
      <c r="J72" s="68"/>
      <c r="K72" s="68"/>
      <c r="L72" s="68"/>
      <c r="M72" s="68"/>
      <c r="N72" s="68"/>
      <c r="O72" s="68"/>
      <c r="P72" s="68"/>
      <c r="Q72" s="68"/>
      <c r="R72" s="68"/>
      <c r="S72" s="68"/>
      <c r="T72" s="68"/>
      <c r="U72" s="68"/>
      <c r="V72" s="68"/>
      <c r="W72" s="68"/>
    </row>
    <row r="73" spans="3:23" hidden="1" x14ac:dyDescent="0.2">
      <c r="C73" s="70"/>
      <c r="D73" s="70"/>
      <c r="E73" s="71"/>
      <c r="F73" s="81"/>
      <c r="G73" s="73"/>
      <c r="H73" s="68"/>
      <c r="I73" s="68"/>
      <c r="J73" s="68"/>
      <c r="K73" s="68"/>
      <c r="L73" s="68"/>
      <c r="M73" s="68"/>
      <c r="N73" s="68"/>
      <c r="O73" s="68"/>
      <c r="P73" s="68"/>
      <c r="Q73" s="68"/>
      <c r="R73" s="68"/>
      <c r="S73" s="68"/>
      <c r="T73" s="68"/>
      <c r="U73" s="68"/>
      <c r="V73" s="68"/>
      <c r="W73" s="68"/>
    </row>
    <row r="74" spans="3:23" hidden="1" x14ac:dyDescent="0.2">
      <c r="C74" s="70"/>
      <c r="D74" s="70"/>
      <c r="E74" s="71"/>
      <c r="F74" s="81"/>
      <c r="G74" s="73"/>
      <c r="H74" s="68"/>
      <c r="I74" s="68"/>
      <c r="J74" s="68"/>
      <c r="K74" s="68"/>
      <c r="L74" s="68"/>
      <c r="M74" s="68"/>
      <c r="N74" s="68"/>
      <c r="O74" s="68"/>
      <c r="P74" s="68"/>
      <c r="Q74" s="68"/>
      <c r="R74" s="68"/>
      <c r="S74" s="68"/>
      <c r="T74" s="68"/>
      <c r="U74" s="68"/>
      <c r="V74" s="68"/>
      <c r="W74" s="68"/>
    </row>
    <row r="75" spans="3:23" hidden="1" x14ac:dyDescent="0.2">
      <c r="C75" s="70"/>
      <c r="D75" s="70"/>
      <c r="E75" s="71"/>
      <c r="F75" s="81"/>
      <c r="G75" s="73"/>
      <c r="H75" s="68"/>
      <c r="I75" s="68"/>
      <c r="J75" s="68"/>
      <c r="K75" s="68"/>
      <c r="L75" s="68"/>
      <c r="M75" s="68"/>
      <c r="N75" s="68"/>
      <c r="O75" s="68"/>
      <c r="P75" s="68"/>
      <c r="Q75" s="68"/>
      <c r="R75" s="68"/>
      <c r="S75" s="68"/>
      <c r="T75" s="68"/>
      <c r="U75" s="68"/>
      <c r="V75" s="68"/>
      <c r="W75" s="68"/>
    </row>
    <row r="76" spans="3:23" hidden="1" x14ac:dyDescent="0.2">
      <c r="C76" s="70"/>
      <c r="D76" s="70"/>
      <c r="E76" s="71"/>
      <c r="F76" s="81"/>
      <c r="G76" s="73"/>
      <c r="H76" s="68"/>
      <c r="I76" s="68"/>
      <c r="J76" s="68"/>
      <c r="K76" s="68"/>
      <c r="L76" s="68"/>
      <c r="M76" s="68"/>
      <c r="N76" s="68"/>
      <c r="O76" s="68"/>
      <c r="P76" s="68"/>
      <c r="Q76" s="68"/>
      <c r="R76" s="68"/>
      <c r="S76" s="68"/>
      <c r="T76" s="68"/>
      <c r="U76" s="68"/>
      <c r="V76" s="68"/>
      <c r="W76" s="68"/>
    </row>
    <row r="77" spans="3:23" hidden="1" x14ac:dyDescent="0.2">
      <c r="C77" s="70"/>
      <c r="D77" s="70"/>
      <c r="E77" s="71"/>
      <c r="F77" s="81"/>
      <c r="G77" s="73"/>
      <c r="H77" s="68"/>
      <c r="I77" s="68"/>
      <c r="J77" s="68"/>
      <c r="K77" s="68"/>
      <c r="L77" s="68"/>
      <c r="M77" s="68"/>
      <c r="N77" s="68"/>
      <c r="O77" s="68"/>
      <c r="P77" s="68"/>
      <c r="Q77" s="68"/>
      <c r="R77" s="68"/>
      <c r="S77" s="68"/>
      <c r="T77" s="68"/>
      <c r="U77" s="68"/>
      <c r="V77" s="68"/>
      <c r="W77" s="68"/>
    </row>
    <row r="78" spans="3:23" hidden="1" x14ac:dyDescent="0.2">
      <c r="C78" s="70"/>
      <c r="D78" s="70"/>
      <c r="E78" s="71"/>
      <c r="F78" s="81"/>
      <c r="G78" s="73"/>
      <c r="H78" s="68"/>
      <c r="I78" s="68"/>
      <c r="J78" s="68"/>
      <c r="K78" s="68"/>
      <c r="L78" s="68"/>
      <c r="M78" s="68"/>
      <c r="N78" s="68"/>
      <c r="O78" s="68"/>
      <c r="P78" s="68"/>
      <c r="Q78" s="68"/>
      <c r="R78" s="68"/>
      <c r="S78" s="68"/>
      <c r="T78" s="68"/>
      <c r="U78" s="68"/>
      <c r="V78" s="68"/>
      <c r="W78" s="68"/>
    </row>
    <row r="79" spans="3:23" hidden="1" x14ac:dyDescent="0.2">
      <c r="C79" s="70"/>
      <c r="D79" s="70"/>
      <c r="E79" s="71"/>
      <c r="F79" s="81"/>
      <c r="G79" s="73"/>
      <c r="H79" s="68"/>
      <c r="I79" s="68"/>
      <c r="J79" s="68"/>
      <c r="K79" s="68"/>
      <c r="L79" s="68"/>
      <c r="M79" s="68"/>
      <c r="N79" s="68"/>
      <c r="O79" s="68"/>
      <c r="P79" s="68"/>
      <c r="Q79" s="68"/>
      <c r="R79" s="68"/>
      <c r="S79" s="68"/>
      <c r="T79" s="68"/>
      <c r="U79" s="68"/>
      <c r="V79" s="68"/>
      <c r="W79" s="68"/>
    </row>
    <row r="80" spans="3:23" hidden="1" x14ac:dyDescent="0.2">
      <c r="C80" s="70"/>
      <c r="D80" s="70"/>
      <c r="E80" s="71"/>
      <c r="F80" s="81"/>
      <c r="G80" s="73"/>
      <c r="H80" s="68"/>
      <c r="I80" s="68"/>
      <c r="J80" s="68"/>
      <c r="K80" s="68"/>
      <c r="L80" s="68"/>
      <c r="M80" s="68"/>
      <c r="N80" s="68"/>
      <c r="O80" s="68"/>
      <c r="P80" s="68"/>
      <c r="Q80" s="68"/>
      <c r="R80" s="68"/>
      <c r="S80" s="68"/>
      <c r="T80" s="68"/>
      <c r="U80" s="68"/>
      <c r="V80" s="68"/>
      <c r="W80" s="68"/>
    </row>
    <row r="81" spans="3:23" hidden="1" x14ac:dyDescent="0.2">
      <c r="C81" s="70"/>
      <c r="D81" s="70"/>
      <c r="E81" s="71"/>
      <c r="F81" s="81"/>
      <c r="G81" s="73"/>
      <c r="H81" s="68"/>
      <c r="I81" s="68"/>
      <c r="J81" s="68"/>
      <c r="K81" s="68"/>
      <c r="L81" s="68"/>
      <c r="M81" s="68"/>
      <c r="N81" s="68"/>
      <c r="O81" s="68"/>
      <c r="P81" s="68"/>
      <c r="Q81" s="68"/>
      <c r="R81" s="68"/>
      <c r="S81" s="68"/>
      <c r="T81" s="68"/>
      <c r="U81" s="68"/>
      <c r="V81" s="68"/>
      <c r="W81" s="68"/>
    </row>
    <row r="82" spans="3:23" hidden="1" x14ac:dyDescent="0.2">
      <c r="C82" s="70"/>
      <c r="D82" s="70"/>
      <c r="E82" s="71"/>
      <c r="F82" s="81"/>
      <c r="G82" s="73"/>
      <c r="H82" s="68"/>
      <c r="I82" s="68"/>
      <c r="J82" s="68"/>
      <c r="K82" s="68"/>
      <c r="L82" s="68"/>
      <c r="M82" s="68"/>
      <c r="N82" s="68"/>
      <c r="O82" s="68"/>
      <c r="P82" s="68"/>
      <c r="Q82" s="68"/>
      <c r="R82" s="68"/>
      <c r="S82" s="68"/>
      <c r="T82" s="68"/>
      <c r="U82" s="68"/>
      <c r="V82" s="68"/>
      <c r="W82" s="68"/>
    </row>
    <row r="83" spans="3:23" hidden="1" x14ac:dyDescent="0.2">
      <c r="C83" s="70"/>
      <c r="D83" s="70"/>
      <c r="E83" s="71"/>
      <c r="F83" s="81"/>
      <c r="G83" s="73"/>
      <c r="H83" s="68"/>
      <c r="I83" s="68"/>
      <c r="J83" s="68"/>
      <c r="K83" s="68"/>
      <c r="L83" s="68"/>
      <c r="M83" s="68"/>
      <c r="N83" s="68"/>
      <c r="O83" s="68"/>
      <c r="P83" s="68"/>
      <c r="Q83" s="68"/>
      <c r="R83" s="68"/>
      <c r="S83" s="68"/>
      <c r="T83" s="68"/>
      <c r="U83" s="68"/>
      <c r="V83" s="68"/>
      <c r="W83" s="68"/>
    </row>
    <row r="84" spans="3:23" hidden="1" x14ac:dyDescent="0.2">
      <c r="C84" s="70"/>
      <c r="D84" s="70"/>
      <c r="E84" s="71"/>
      <c r="F84" s="81"/>
      <c r="G84" s="73"/>
      <c r="H84" s="68"/>
      <c r="I84" s="68"/>
      <c r="J84" s="68"/>
      <c r="K84" s="68"/>
      <c r="L84" s="68"/>
      <c r="M84" s="68"/>
      <c r="N84" s="68"/>
      <c r="O84" s="68"/>
      <c r="P84" s="68"/>
      <c r="Q84" s="68"/>
      <c r="R84" s="68"/>
      <c r="S84" s="68"/>
      <c r="T84" s="68"/>
      <c r="U84" s="68"/>
      <c r="V84" s="68"/>
      <c r="W84" s="68"/>
    </row>
    <row r="85" spans="3:23" hidden="1" x14ac:dyDescent="0.2">
      <c r="C85" s="70"/>
      <c r="D85" s="70"/>
      <c r="E85" s="71"/>
      <c r="F85" s="81"/>
      <c r="G85" s="73"/>
      <c r="H85" s="68"/>
      <c r="I85" s="68"/>
      <c r="J85" s="68"/>
      <c r="K85" s="68"/>
      <c r="L85" s="68"/>
      <c r="M85" s="68"/>
      <c r="N85" s="68"/>
      <c r="O85" s="68"/>
      <c r="P85" s="68"/>
      <c r="Q85" s="68"/>
      <c r="R85" s="68"/>
      <c r="S85" s="68"/>
      <c r="T85" s="68"/>
      <c r="U85" s="68"/>
      <c r="V85" s="68"/>
      <c r="W85" s="68"/>
    </row>
    <row r="86" spans="3:23" hidden="1" x14ac:dyDescent="0.2">
      <c r="C86" s="70"/>
      <c r="D86" s="70"/>
      <c r="E86" s="71"/>
      <c r="F86" s="81"/>
      <c r="G86" s="73"/>
      <c r="H86" s="68"/>
      <c r="I86" s="68"/>
      <c r="J86" s="68"/>
      <c r="K86" s="68"/>
      <c r="L86" s="68"/>
      <c r="M86" s="68"/>
      <c r="N86" s="68"/>
      <c r="O86" s="68"/>
      <c r="P86" s="68"/>
      <c r="Q86" s="68"/>
      <c r="R86" s="68"/>
      <c r="S86" s="68"/>
      <c r="T86" s="68"/>
      <c r="U86" s="68"/>
      <c r="V86" s="68"/>
      <c r="W86" s="68"/>
    </row>
    <row r="87" spans="3:23" hidden="1" x14ac:dyDescent="0.2">
      <c r="C87" s="70"/>
      <c r="D87" s="70"/>
      <c r="E87" s="71"/>
      <c r="F87" s="81"/>
      <c r="G87" s="73"/>
      <c r="H87" s="68"/>
      <c r="I87" s="68"/>
      <c r="J87" s="68"/>
      <c r="K87" s="68"/>
      <c r="L87" s="68"/>
      <c r="M87" s="68"/>
      <c r="N87" s="68"/>
      <c r="O87" s="68"/>
      <c r="P87" s="68"/>
      <c r="Q87" s="68"/>
      <c r="R87" s="68"/>
      <c r="S87" s="68"/>
      <c r="T87" s="68"/>
      <c r="U87" s="68"/>
      <c r="V87" s="68"/>
      <c r="W87" s="68"/>
    </row>
    <row r="88" spans="3:23" hidden="1" x14ac:dyDescent="0.2">
      <c r="C88" s="70"/>
      <c r="D88" s="70"/>
      <c r="E88" s="71"/>
      <c r="F88" s="81"/>
      <c r="G88" s="73"/>
      <c r="H88" s="68"/>
      <c r="I88" s="68"/>
      <c r="J88" s="68"/>
      <c r="K88" s="68"/>
      <c r="L88" s="68"/>
      <c r="M88" s="68"/>
      <c r="N88" s="68"/>
      <c r="O88" s="68"/>
      <c r="P88" s="68"/>
      <c r="Q88" s="68"/>
      <c r="R88" s="68"/>
      <c r="S88" s="68"/>
      <c r="T88" s="68"/>
      <c r="U88" s="68"/>
      <c r="V88" s="68"/>
      <c r="W88" s="68"/>
    </row>
    <row r="89" spans="3:23" hidden="1" x14ac:dyDescent="0.2">
      <c r="C89" s="70"/>
      <c r="D89" s="70"/>
      <c r="E89" s="71"/>
      <c r="F89" s="81"/>
      <c r="G89" s="73"/>
      <c r="H89" s="68"/>
      <c r="I89" s="68"/>
      <c r="J89" s="68"/>
      <c r="K89" s="68"/>
      <c r="L89" s="68"/>
      <c r="M89" s="68"/>
      <c r="N89" s="68"/>
      <c r="O89" s="68"/>
      <c r="P89" s="68"/>
      <c r="Q89" s="68"/>
      <c r="R89" s="68"/>
      <c r="S89" s="68"/>
      <c r="T89" s="68"/>
      <c r="U89" s="68"/>
      <c r="V89" s="68"/>
      <c r="W89" s="68"/>
    </row>
    <row r="90" spans="3:23" hidden="1" x14ac:dyDescent="0.2">
      <c r="C90" s="70"/>
      <c r="D90" s="70"/>
      <c r="E90" s="71"/>
      <c r="F90" s="81"/>
      <c r="G90" s="73"/>
      <c r="H90" s="68"/>
      <c r="I90" s="68"/>
      <c r="J90" s="68"/>
      <c r="K90" s="68"/>
      <c r="L90" s="68"/>
      <c r="M90" s="68"/>
      <c r="N90" s="68"/>
      <c r="O90" s="68"/>
      <c r="P90" s="68"/>
      <c r="Q90" s="68"/>
      <c r="R90" s="68"/>
      <c r="S90" s="68"/>
      <c r="T90" s="68"/>
      <c r="U90" s="68"/>
      <c r="V90" s="68"/>
      <c r="W90" s="68"/>
    </row>
    <row r="91" spans="3:23" hidden="1" x14ac:dyDescent="0.2">
      <c r="C91" s="70"/>
      <c r="D91" s="70"/>
      <c r="E91" s="71"/>
      <c r="F91" s="81"/>
      <c r="G91" s="73"/>
      <c r="H91" s="68"/>
      <c r="I91" s="68"/>
      <c r="J91" s="68"/>
      <c r="K91" s="68"/>
      <c r="L91" s="68"/>
      <c r="M91" s="68"/>
      <c r="N91" s="68"/>
      <c r="O91" s="68"/>
      <c r="P91" s="68"/>
      <c r="Q91" s="68"/>
      <c r="R91" s="68"/>
      <c r="S91" s="68"/>
      <c r="T91" s="68"/>
      <c r="U91" s="68"/>
      <c r="V91" s="68"/>
      <c r="W91" s="68"/>
    </row>
    <row r="92" spans="3:23" hidden="1" x14ac:dyDescent="0.2">
      <c r="C92" s="70"/>
      <c r="D92" s="70"/>
      <c r="E92" s="71"/>
      <c r="F92" s="81"/>
      <c r="G92" s="73"/>
      <c r="H92" s="68"/>
      <c r="I92" s="68"/>
      <c r="J92" s="68"/>
      <c r="K92" s="68"/>
      <c r="L92" s="68"/>
      <c r="M92" s="68"/>
      <c r="N92" s="68"/>
      <c r="O92" s="68"/>
      <c r="P92" s="68"/>
      <c r="Q92" s="68"/>
      <c r="R92" s="68"/>
      <c r="S92" s="68"/>
      <c r="T92" s="68"/>
      <c r="U92" s="68"/>
      <c r="V92" s="68"/>
      <c r="W92" s="68"/>
    </row>
    <row r="93" spans="3:23" hidden="1" x14ac:dyDescent="0.2">
      <c r="C93" s="70"/>
      <c r="D93" s="70"/>
      <c r="E93" s="71"/>
      <c r="F93" s="81"/>
      <c r="G93" s="73"/>
      <c r="H93" s="68"/>
      <c r="I93" s="68"/>
      <c r="J93" s="68"/>
      <c r="K93" s="68"/>
      <c r="L93" s="68"/>
      <c r="M93" s="68"/>
      <c r="N93" s="68"/>
      <c r="O93" s="68"/>
      <c r="P93" s="68"/>
      <c r="Q93" s="68"/>
      <c r="R93" s="68"/>
      <c r="S93" s="68"/>
      <c r="T93" s="68"/>
      <c r="U93" s="68"/>
      <c r="V93" s="68"/>
      <c r="W93" s="68"/>
    </row>
    <row r="94" spans="3:23" hidden="1" x14ac:dyDescent="0.2">
      <c r="C94" s="70"/>
      <c r="D94" s="70"/>
      <c r="E94" s="71"/>
      <c r="F94" s="81"/>
      <c r="G94" s="73"/>
      <c r="H94" s="68"/>
      <c r="I94" s="68"/>
      <c r="J94" s="68"/>
      <c r="K94" s="68"/>
      <c r="L94" s="68"/>
      <c r="M94" s="68"/>
      <c r="N94" s="68"/>
      <c r="O94" s="68"/>
      <c r="P94" s="68"/>
      <c r="Q94" s="68"/>
      <c r="R94" s="68"/>
      <c r="S94" s="68"/>
      <c r="T94" s="68"/>
      <c r="U94" s="68"/>
      <c r="V94" s="68"/>
      <c r="W94" s="68"/>
    </row>
    <row r="95" spans="3:23" hidden="1" x14ac:dyDescent="0.2">
      <c r="C95" s="70"/>
      <c r="D95" s="70"/>
      <c r="E95" s="71"/>
      <c r="F95" s="81"/>
      <c r="G95" s="73"/>
      <c r="H95" s="68"/>
      <c r="I95" s="68"/>
      <c r="J95" s="68"/>
      <c r="K95" s="68"/>
      <c r="L95" s="68"/>
      <c r="M95" s="68"/>
      <c r="N95" s="68"/>
      <c r="O95" s="68"/>
      <c r="P95" s="68"/>
      <c r="Q95" s="68"/>
      <c r="R95" s="68"/>
      <c r="S95" s="68"/>
      <c r="T95" s="68"/>
      <c r="U95" s="68"/>
      <c r="V95" s="68"/>
      <c r="W95" s="68"/>
    </row>
    <row r="96" spans="3:23" hidden="1" x14ac:dyDescent="0.2">
      <c r="C96" s="70"/>
      <c r="D96" s="70"/>
      <c r="E96" s="71"/>
      <c r="F96" s="81"/>
      <c r="G96" s="73"/>
      <c r="H96" s="68"/>
      <c r="I96" s="68"/>
      <c r="J96" s="68"/>
      <c r="K96" s="68"/>
      <c r="L96" s="68"/>
      <c r="M96" s="68"/>
      <c r="N96" s="68"/>
      <c r="O96" s="68"/>
      <c r="P96" s="68"/>
      <c r="Q96" s="68"/>
      <c r="R96" s="68"/>
      <c r="S96" s="68"/>
      <c r="T96" s="68"/>
      <c r="U96" s="68"/>
      <c r="V96" s="68"/>
      <c r="W96" s="68"/>
    </row>
    <row r="97" spans="3:23" hidden="1" x14ac:dyDescent="0.2">
      <c r="C97" s="70"/>
      <c r="D97" s="70"/>
      <c r="E97" s="71"/>
      <c r="F97" s="81"/>
      <c r="G97" s="73"/>
      <c r="H97" s="68"/>
      <c r="I97" s="68"/>
      <c r="J97" s="68"/>
      <c r="K97" s="68"/>
      <c r="L97" s="68"/>
      <c r="M97" s="68"/>
      <c r="N97" s="68"/>
      <c r="O97" s="68"/>
      <c r="P97" s="68"/>
      <c r="Q97" s="68"/>
      <c r="R97" s="68"/>
      <c r="S97" s="68"/>
      <c r="T97" s="68"/>
      <c r="U97" s="68"/>
      <c r="V97" s="68"/>
      <c r="W97" s="68"/>
    </row>
    <row r="98" spans="3:23" hidden="1" x14ac:dyDescent="0.2">
      <c r="C98" s="70"/>
      <c r="D98" s="70"/>
      <c r="E98" s="71"/>
      <c r="F98" s="81"/>
      <c r="G98" s="73"/>
      <c r="H98" s="68"/>
      <c r="I98" s="68"/>
      <c r="J98" s="68"/>
      <c r="K98" s="68"/>
      <c r="L98" s="68"/>
      <c r="M98" s="68"/>
      <c r="N98" s="68"/>
      <c r="O98" s="68"/>
      <c r="P98" s="68"/>
      <c r="Q98" s="68"/>
      <c r="R98" s="68"/>
      <c r="S98" s="68"/>
      <c r="T98" s="68"/>
      <c r="U98" s="68"/>
      <c r="V98" s="68"/>
      <c r="W98" s="68"/>
    </row>
    <row r="99" spans="3:23" hidden="1" x14ac:dyDescent="0.2">
      <c r="C99" s="70"/>
      <c r="D99" s="70"/>
      <c r="E99" s="71"/>
      <c r="F99" s="81"/>
      <c r="G99" s="73"/>
      <c r="H99" s="68"/>
      <c r="I99" s="68"/>
      <c r="J99" s="68"/>
      <c r="K99" s="68"/>
      <c r="L99" s="68"/>
      <c r="M99" s="68"/>
      <c r="N99" s="68"/>
      <c r="O99" s="68"/>
      <c r="P99" s="68"/>
      <c r="Q99" s="68"/>
      <c r="R99" s="68"/>
      <c r="S99" s="68"/>
      <c r="T99" s="68"/>
      <c r="U99" s="68"/>
      <c r="V99" s="68"/>
      <c r="W99" s="68"/>
    </row>
    <row r="100" spans="3:23" hidden="1" x14ac:dyDescent="0.2">
      <c r="C100" s="70"/>
      <c r="D100" s="70"/>
      <c r="E100" s="71"/>
      <c r="F100" s="81"/>
      <c r="G100" s="73"/>
      <c r="H100" s="68"/>
      <c r="I100" s="68"/>
      <c r="J100" s="68"/>
      <c r="K100" s="68"/>
      <c r="L100" s="68"/>
      <c r="M100" s="68"/>
      <c r="N100" s="68"/>
      <c r="O100" s="68"/>
      <c r="P100" s="68"/>
      <c r="Q100" s="68"/>
      <c r="R100" s="68"/>
      <c r="S100" s="68"/>
      <c r="T100" s="68"/>
      <c r="U100" s="68"/>
      <c r="V100" s="68"/>
      <c r="W100" s="68"/>
    </row>
    <row r="101" spans="3:23" hidden="1" x14ac:dyDescent="0.2">
      <c r="C101" s="70"/>
      <c r="D101" s="70"/>
      <c r="E101" s="71"/>
      <c r="F101" s="81"/>
      <c r="G101" s="73"/>
      <c r="H101" s="68"/>
      <c r="I101" s="68"/>
      <c r="J101" s="68"/>
      <c r="K101" s="68"/>
      <c r="L101" s="68"/>
      <c r="M101" s="68"/>
      <c r="N101" s="68"/>
      <c r="O101" s="68"/>
      <c r="P101" s="68"/>
      <c r="Q101" s="68"/>
      <c r="R101" s="68"/>
      <c r="S101" s="68"/>
      <c r="T101" s="68"/>
      <c r="U101" s="68"/>
      <c r="V101" s="68"/>
      <c r="W101" s="68"/>
    </row>
    <row r="102" spans="3:23" hidden="1" x14ac:dyDescent="0.2">
      <c r="C102" s="70"/>
      <c r="D102" s="70"/>
      <c r="E102" s="71"/>
      <c r="F102" s="81"/>
      <c r="G102" s="73"/>
      <c r="H102" s="68"/>
      <c r="I102" s="68"/>
      <c r="J102" s="68"/>
      <c r="K102" s="68"/>
      <c r="L102" s="68"/>
      <c r="M102" s="68"/>
      <c r="N102" s="68"/>
      <c r="O102" s="68"/>
      <c r="P102" s="68"/>
      <c r="Q102" s="68"/>
      <c r="R102" s="68"/>
      <c r="S102" s="68"/>
      <c r="T102" s="68"/>
      <c r="U102" s="68"/>
      <c r="V102" s="68"/>
      <c r="W102" s="68"/>
    </row>
    <row r="103" spans="3:23" hidden="1" x14ac:dyDescent="0.2">
      <c r="C103" s="70"/>
      <c r="D103" s="70"/>
      <c r="E103" s="71"/>
      <c r="F103" s="81"/>
      <c r="G103" s="73"/>
      <c r="H103" s="68"/>
      <c r="I103" s="68"/>
      <c r="J103" s="68"/>
      <c r="K103" s="68"/>
      <c r="L103" s="68"/>
      <c r="M103" s="68"/>
      <c r="N103" s="68"/>
      <c r="O103" s="68"/>
      <c r="P103" s="68"/>
      <c r="Q103" s="68"/>
      <c r="R103" s="68"/>
      <c r="S103" s="68"/>
      <c r="T103" s="68"/>
      <c r="U103" s="68"/>
      <c r="V103" s="68"/>
      <c r="W103" s="68"/>
    </row>
    <row r="104" spans="3:23" hidden="1" x14ac:dyDescent="0.2">
      <c r="C104" s="70"/>
      <c r="D104" s="70"/>
      <c r="E104" s="71"/>
      <c r="F104" s="81"/>
      <c r="G104" s="73"/>
      <c r="H104" s="68"/>
      <c r="I104" s="68"/>
      <c r="J104" s="68"/>
      <c r="K104" s="68"/>
      <c r="L104" s="68"/>
      <c r="M104" s="68"/>
      <c r="N104" s="68"/>
      <c r="O104" s="68"/>
      <c r="P104" s="68"/>
      <c r="Q104" s="68"/>
      <c r="R104" s="68"/>
      <c r="S104" s="68"/>
      <c r="T104" s="68"/>
      <c r="U104" s="68"/>
      <c r="V104" s="68"/>
      <c r="W104" s="68"/>
    </row>
    <row r="105" spans="3:23" hidden="1" x14ac:dyDescent="0.2">
      <c r="C105" s="70"/>
      <c r="D105" s="70"/>
      <c r="E105" s="71"/>
      <c r="F105" s="81"/>
      <c r="G105" s="73"/>
      <c r="H105" s="68"/>
      <c r="I105" s="68"/>
      <c r="J105" s="68"/>
      <c r="K105" s="68"/>
      <c r="L105" s="68"/>
      <c r="M105" s="68"/>
      <c r="N105" s="68"/>
      <c r="O105" s="68"/>
      <c r="P105" s="68"/>
      <c r="Q105" s="68"/>
      <c r="R105" s="68"/>
      <c r="S105" s="68"/>
      <c r="T105" s="68"/>
      <c r="U105" s="68"/>
      <c r="V105" s="68"/>
      <c r="W105" s="68"/>
    </row>
    <row r="106" spans="3:23" hidden="1" x14ac:dyDescent="0.2">
      <c r="C106" s="70"/>
      <c r="D106" s="70"/>
      <c r="E106" s="71"/>
      <c r="F106" s="81"/>
      <c r="G106" s="73"/>
      <c r="H106" s="68"/>
      <c r="I106" s="68"/>
      <c r="J106" s="68"/>
      <c r="K106" s="68"/>
      <c r="L106" s="68"/>
      <c r="M106" s="68"/>
      <c r="N106" s="68"/>
      <c r="O106" s="68"/>
      <c r="P106" s="68"/>
      <c r="Q106" s="68"/>
      <c r="R106" s="68"/>
      <c r="S106" s="68"/>
      <c r="T106" s="68"/>
      <c r="U106" s="68"/>
      <c r="V106" s="68"/>
      <c r="W106" s="68"/>
    </row>
    <row r="107" spans="3:23" hidden="1" x14ac:dyDescent="0.2">
      <c r="C107" s="70"/>
      <c r="D107" s="70"/>
      <c r="E107" s="71"/>
      <c r="F107" s="81"/>
      <c r="G107" s="73"/>
      <c r="H107" s="68"/>
      <c r="I107" s="68"/>
      <c r="J107" s="68"/>
      <c r="K107" s="68"/>
      <c r="L107" s="68"/>
      <c r="M107" s="68"/>
      <c r="N107" s="68"/>
      <c r="O107" s="68"/>
      <c r="P107" s="68"/>
      <c r="Q107" s="68"/>
      <c r="R107" s="68"/>
      <c r="S107" s="68"/>
      <c r="T107" s="68"/>
      <c r="U107" s="68"/>
      <c r="V107" s="68"/>
      <c r="W107" s="68"/>
    </row>
    <row r="108" spans="3:23" hidden="1" x14ac:dyDescent="0.2">
      <c r="C108" s="70"/>
      <c r="D108" s="70"/>
      <c r="E108" s="71"/>
      <c r="F108" s="81"/>
      <c r="G108" s="73"/>
      <c r="H108" s="68"/>
      <c r="I108" s="68"/>
      <c r="J108" s="68"/>
      <c r="K108" s="68"/>
      <c r="L108" s="68"/>
      <c r="M108" s="68"/>
      <c r="N108" s="68"/>
      <c r="O108" s="68"/>
      <c r="P108" s="68"/>
      <c r="Q108" s="68"/>
      <c r="R108" s="68"/>
      <c r="S108" s="68"/>
      <c r="T108" s="68"/>
      <c r="U108" s="68"/>
      <c r="V108" s="68"/>
      <c r="W108" s="68"/>
    </row>
    <row r="109" spans="3:23" hidden="1" x14ac:dyDescent="0.2">
      <c r="C109" s="70"/>
      <c r="D109" s="70"/>
      <c r="E109" s="71"/>
      <c r="F109" s="81"/>
      <c r="G109" s="73"/>
      <c r="H109" s="68"/>
      <c r="I109" s="68"/>
      <c r="J109" s="68"/>
      <c r="K109" s="68"/>
      <c r="L109" s="68"/>
      <c r="M109" s="68"/>
      <c r="N109" s="68"/>
      <c r="O109" s="68"/>
      <c r="P109" s="68"/>
      <c r="Q109" s="68"/>
      <c r="R109" s="68"/>
      <c r="S109" s="68"/>
      <c r="T109" s="68"/>
      <c r="U109" s="68"/>
      <c r="V109" s="68"/>
      <c r="W109" s="68"/>
    </row>
    <row r="110" spans="3:23" hidden="1" x14ac:dyDescent="0.2">
      <c r="C110" s="70"/>
      <c r="D110" s="70"/>
      <c r="E110" s="71"/>
      <c r="F110" s="81"/>
      <c r="G110" s="73"/>
      <c r="H110" s="68"/>
      <c r="I110" s="68"/>
      <c r="J110" s="68"/>
      <c r="K110" s="68"/>
      <c r="L110" s="68"/>
      <c r="M110" s="68"/>
      <c r="N110" s="68"/>
      <c r="O110" s="68"/>
      <c r="P110" s="68"/>
      <c r="Q110" s="68"/>
      <c r="R110" s="68"/>
      <c r="S110" s="68"/>
      <c r="T110" s="68"/>
      <c r="U110" s="68"/>
      <c r="V110" s="68"/>
      <c r="W110" s="68"/>
    </row>
    <row r="111" spans="3:23" hidden="1" x14ac:dyDescent="0.2">
      <c r="C111" s="70"/>
      <c r="D111" s="70"/>
      <c r="E111" s="71"/>
      <c r="F111" s="81"/>
      <c r="G111" s="73"/>
      <c r="H111" s="68"/>
      <c r="I111" s="68"/>
      <c r="J111" s="68"/>
      <c r="K111" s="68"/>
      <c r="L111" s="68"/>
      <c r="M111" s="68"/>
      <c r="N111" s="68"/>
      <c r="O111" s="68"/>
      <c r="P111" s="68"/>
      <c r="Q111" s="68"/>
      <c r="R111" s="68"/>
      <c r="S111" s="68"/>
      <c r="T111" s="68"/>
      <c r="U111" s="68"/>
      <c r="V111" s="68"/>
      <c r="W111" s="68"/>
    </row>
    <row r="112" spans="3:23" hidden="1" x14ac:dyDescent="0.2">
      <c r="C112" s="70"/>
      <c r="D112" s="70"/>
      <c r="E112" s="71"/>
      <c r="F112" s="81"/>
      <c r="G112" s="73"/>
      <c r="H112" s="68"/>
      <c r="I112" s="68"/>
      <c r="J112" s="68"/>
      <c r="K112" s="68"/>
      <c r="L112" s="68"/>
      <c r="M112" s="68"/>
      <c r="N112" s="68"/>
      <c r="O112" s="68"/>
      <c r="P112" s="68"/>
      <c r="Q112" s="68"/>
      <c r="R112" s="68"/>
      <c r="S112" s="68"/>
      <c r="T112" s="68"/>
      <c r="U112" s="68"/>
      <c r="V112" s="68"/>
      <c r="W112" s="68"/>
    </row>
    <row r="113" spans="3:23" hidden="1" x14ac:dyDescent="0.2">
      <c r="C113" s="70"/>
      <c r="D113" s="70"/>
      <c r="E113" s="71"/>
      <c r="F113" s="81"/>
      <c r="G113" s="73"/>
      <c r="H113" s="68"/>
      <c r="I113" s="68"/>
      <c r="J113" s="68"/>
      <c r="K113" s="68"/>
      <c r="L113" s="68"/>
      <c r="M113" s="68"/>
      <c r="N113" s="68"/>
      <c r="O113" s="68"/>
      <c r="P113" s="68"/>
      <c r="Q113" s="68"/>
      <c r="R113" s="68"/>
      <c r="S113" s="68"/>
      <c r="T113" s="68"/>
      <c r="U113" s="68"/>
      <c r="V113" s="68"/>
      <c r="W113" s="68"/>
    </row>
    <row r="114" spans="3:23" hidden="1" x14ac:dyDescent="0.2">
      <c r="C114" s="70"/>
      <c r="D114" s="70"/>
      <c r="E114" s="71"/>
      <c r="F114" s="81"/>
      <c r="G114" s="73"/>
      <c r="H114" s="68"/>
      <c r="I114" s="68"/>
      <c r="J114" s="68"/>
      <c r="K114" s="68"/>
      <c r="L114" s="68"/>
      <c r="M114" s="68"/>
      <c r="N114" s="68"/>
      <c r="O114" s="68"/>
      <c r="P114" s="68"/>
      <c r="Q114" s="68"/>
      <c r="R114" s="68"/>
      <c r="S114" s="68"/>
      <c r="T114" s="68"/>
      <c r="U114" s="68"/>
      <c r="V114" s="68"/>
      <c r="W114" s="68"/>
    </row>
    <row r="115" spans="3:23" hidden="1" x14ac:dyDescent="0.2">
      <c r="C115" s="70"/>
      <c r="D115" s="70"/>
      <c r="E115" s="71"/>
      <c r="F115" s="81"/>
      <c r="G115" s="73"/>
      <c r="H115" s="68"/>
      <c r="I115" s="68"/>
      <c r="J115" s="68"/>
      <c r="K115" s="68"/>
      <c r="L115" s="68"/>
      <c r="M115" s="68"/>
      <c r="N115" s="68"/>
      <c r="O115" s="68"/>
      <c r="P115" s="68"/>
      <c r="Q115" s="68"/>
      <c r="R115" s="68"/>
      <c r="S115" s="68"/>
      <c r="T115" s="68"/>
      <c r="U115" s="68"/>
      <c r="V115" s="68"/>
      <c r="W115" s="68"/>
    </row>
    <row r="116" spans="3:23" hidden="1" x14ac:dyDescent="0.2">
      <c r="C116" s="70"/>
      <c r="D116" s="70"/>
      <c r="E116" s="71"/>
      <c r="F116" s="81"/>
      <c r="G116" s="73"/>
      <c r="H116" s="68"/>
      <c r="I116" s="68"/>
      <c r="J116" s="68"/>
      <c r="K116" s="68"/>
      <c r="L116" s="68"/>
      <c r="M116" s="68"/>
      <c r="N116" s="68"/>
      <c r="O116" s="68"/>
      <c r="P116" s="68"/>
      <c r="Q116" s="68"/>
      <c r="R116" s="68"/>
      <c r="S116" s="68"/>
      <c r="T116" s="68"/>
      <c r="U116" s="68"/>
      <c r="V116" s="68"/>
      <c r="W116" s="68"/>
    </row>
    <row r="117" spans="3:23" hidden="1" x14ac:dyDescent="0.2">
      <c r="C117" s="70"/>
      <c r="D117" s="70"/>
      <c r="E117" s="71"/>
      <c r="F117" s="81"/>
      <c r="G117" s="73"/>
      <c r="H117" s="68"/>
      <c r="I117" s="68"/>
      <c r="J117" s="68"/>
      <c r="K117" s="68"/>
      <c r="L117" s="68"/>
      <c r="M117" s="68"/>
      <c r="N117" s="68"/>
      <c r="O117" s="68"/>
      <c r="P117" s="68"/>
      <c r="Q117" s="68"/>
      <c r="R117" s="68"/>
      <c r="S117" s="68"/>
      <c r="T117" s="68"/>
      <c r="U117" s="68"/>
      <c r="V117" s="68"/>
      <c r="W117" s="68"/>
    </row>
    <row r="118" spans="3:23" hidden="1" x14ac:dyDescent="0.2">
      <c r="C118" s="70"/>
      <c r="D118" s="70"/>
      <c r="E118" s="71"/>
      <c r="F118" s="81"/>
      <c r="G118" s="73"/>
      <c r="H118" s="68"/>
      <c r="I118" s="68"/>
      <c r="J118" s="68"/>
      <c r="K118" s="68"/>
      <c r="L118" s="68"/>
      <c r="M118" s="68"/>
      <c r="N118" s="68"/>
      <c r="O118" s="68"/>
      <c r="P118" s="68"/>
      <c r="Q118" s="68"/>
      <c r="R118" s="68"/>
      <c r="S118" s="68"/>
      <c r="T118" s="68"/>
      <c r="U118" s="68"/>
      <c r="V118" s="68"/>
      <c r="W118" s="68"/>
    </row>
    <row r="119" spans="3:23" hidden="1" x14ac:dyDescent="0.2">
      <c r="C119" s="70"/>
      <c r="D119" s="70"/>
      <c r="E119" s="71"/>
      <c r="F119" s="81"/>
      <c r="G119" s="73"/>
      <c r="H119" s="68"/>
      <c r="I119" s="68"/>
      <c r="J119" s="68"/>
      <c r="K119" s="68"/>
      <c r="L119" s="68"/>
      <c r="M119" s="68"/>
      <c r="N119" s="68"/>
      <c r="O119" s="68"/>
      <c r="P119" s="68"/>
      <c r="Q119" s="68"/>
      <c r="R119" s="68"/>
      <c r="S119" s="68"/>
      <c r="T119" s="68"/>
      <c r="U119" s="68"/>
      <c r="V119" s="68"/>
      <c r="W119" s="68"/>
    </row>
    <row r="120" spans="3:23" hidden="1" x14ac:dyDescent="0.2">
      <c r="C120" s="70"/>
      <c r="D120" s="70"/>
      <c r="E120" s="71"/>
      <c r="F120" s="81"/>
      <c r="G120" s="73"/>
      <c r="H120" s="68"/>
      <c r="I120" s="68"/>
      <c r="J120" s="68"/>
      <c r="K120" s="68"/>
      <c r="L120" s="68"/>
      <c r="M120" s="68"/>
      <c r="N120" s="68"/>
      <c r="O120" s="68"/>
      <c r="P120" s="68"/>
      <c r="Q120" s="68"/>
      <c r="R120" s="68"/>
      <c r="S120" s="68"/>
      <c r="T120" s="68"/>
      <c r="U120" s="68"/>
      <c r="V120" s="68"/>
      <c r="W120" s="68"/>
    </row>
    <row r="121" spans="3:23" hidden="1" x14ac:dyDescent="0.2">
      <c r="C121" s="70"/>
      <c r="D121" s="70"/>
      <c r="E121" s="71"/>
      <c r="F121" s="81"/>
      <c r="G121" s="73"/>
      <c r="H121" s="68"/>
      <c r="I121" s="68"/>
      <c r="J121" s="68"/>
      <c r="K121" s="68"/>
      <c r="L121" s="68"/>
      <c r="M121" s="68"/>
      <c r="N121" s="68"/>
      <c r="O121" s="68"/>
      <c r="P121" s="68"/>
      <c r="Q121" s="68"/>
      <c r="R121" s="68"/>
      <c r="S121" s="68"/>
      <c r="T121" s="68"/>
      <c r="U121" s="68"/>
      <c r="V121" s="68"/>
      <c r="W121" s="68"/>
    </row>
    <row r="122" spans="3:23" hidden="1" x14ac:dyDescent="0.2">
      <c r="C122" s="70"/>
      <c r="D122" s="70"/>
      <c r="E122" s="71"/>
      <c r="F122" s="81"/>
      <c r="G122" s="73"/>
      <c r="H122" s="68"/>
      <c r="I122" s="68"/>
      <c r="J122" s="68"/>
      <c r="K122" s="68"/>
      <c r="L122" s="68"/>
      <c r="M122" s="68"/>
      <c r="N122" s="68"/>
      <c r="O122" s="68"/>
      <c r="P122" s="68"/>
      <c r="Q122" s="68"/>
      <c r="R122" s="68"/>
      <c r="S122" s="68"/>
      <c r="T122" s="68"/>
      <c r="U122" s="68"/>
      <c r="V122" s="68"/>
      <c r="W122" s="68"/>
    </row>
    <row r="123" spans="3:23" hidden="1" x14ac:dyDescent="0.2">
      <c r="C123" s="70"/>
      <c r="D123" s="70"/>
      <c r="E123" s="71"/>
      <c r="F123" s="81"/>
      <c r="G123" s="73"/>
      <c r="H123" s="68"/>
      <c r="I123" s="68"/>
      <c r="J123" s="68"/>
      <c r="K123" s="68"/>
      <c r="L123" s="68"/>
      <c r="M123" s="68"/>
      <c r="N123" s="68"/>
      <c r="O123" s="68"/>
      <c r="P123" s="68"/>
      <c r="Q123" s="68"/>
      <c r="R123" s="68"/>
      <c r="S123" s="68"/>
      <c r="T123" s="68"/>
      <c r="U123" s="68"/>
      <c r="V123" s="68"/>
      <c r="W123" s="68"/>
    </row>
    <row r="124" spans="3:23" hidden="1" x14ac:dyDescent="0.2">
      <c r="C124" s="70"/>
      <c r="D124" s="70"/>
      <c r="E124" s="71"/>
      <c r="F124" s="81"/>
      <c r="G124" s="73"/>
      <c r="H124" s="68"/>
      <c r="I124" s="68"/>
      <c r="J124" s="68"/>
      <c r="K124" s="68"/>
      <c r="L124" s="68"/>
      <c r="M124" s="68"/>
      <c r="N124" s="68"/>
      <c r="O124" s="68"/>
      <c r="P124" s="68"/>
      <c r="Q124" s="68"/>
      <c r="R124" s="68"/>
      <c r="S124" s="68"/>
      <c r="T124" s="68"/>
      <c r="U124" s="68"/>
      <c r="V124" s="68"/>
      <c r="W124" s="68"/>
    </row>
    <row r="125" spans="3:23" hidden="1" x14ac:dyDescent="0.2">
      <c r="C125" s="70"/>
      <c r="D125" s="70"/>
      <c r="E125" s="71"/>
      <c r="F125" s="81"/>
      <c r="G125" s="73"/>
      <c r="H125" s="68"/>
      <c r="I125" s="68"/>
      <c r="J125" s="68"/>
      <c r="K125" s="68"/>
      <c r="L125" s="68"/>
      <c r="M125" s="68"/>
      <c r="N125" s="68"/>
      <c r="O125" s="68"/>
      <c r="P125" s="68"/>
      <c r="Q125" s="68"/>
      <c r="R125" s="68"/>
      <c r="S125" s="68"/>
      <c r="T125" s="68"/>
      <c r="U125" s="68"/>
      <c r="V125" s="68"/>
      <c r="W125" s="68"/>
    </row>
    <row r="126" spans="3:23" hidden="1" x14ac:dyDescent="0.2">
      <c r="C126" s="70"/>
      <c r="D126" s="70"/>
      <c r="E126" s="71"/>
      <c r="F126" s="81"/>
      <c r="G126" s="73"/>
      <c r="H126" s="68"/>
      <c r="I126" s="68"/>
      <c r="J126" s="68"/>
      <c r="K126" s="68"/>
      <c r="L126" s="68"/>
      <c r="M126" s="68"/>
      <c r="N126" s="68"/>
      <c r="O126" s="68"/>
      <c r="P126" s="68"/>
      <c r="Q126" s="68"/>
      <c r="R126" s="68"/>
      <c r="S126" s="68"/>
      <c r="T126" s="68"/>
      <c r="U126" s="68"/>
      <c r="V126" s="68"/>
      <c r="W126" s="68"/>
    </row>
    <row r="127" spans="3:23" hidden="1" x14ac:dyDescent="0.2">
      <c r="C127" s="70"/>
      <c r="D127" s="70"/>
      <c r="E127" s="71"/>
      <c r="F127" s="81"/>
      <c r="G127" s="73"/>
      <c r="H127" s="68"/>
      <c r="I127" s="68"/>
      <c r="J127" s="68"/>
      <c r="K127" s="68"/>
      <c r="L127" s="68"/>
      <c r="M127" s="68"/>
      <c r="N127" s="68"/>
      <c r="O127" s="68"/>
      <c r="P127" s="68"/>
      <c r="Q127" s="68"/>
      <c r="R127" s="68"/>
      <c r="S127" s="68"/>
      <c r="T127" s="68"/>
      <c r="U127" s="68"/>
      <c r="V127" s="68"/>
      <c r="W127" s="68"/>
    </row>
    <row r="128" spans="3:23" hidden="1" x14ac:dyDescent="0.2">
      <c r="C128" s="70"/>
      <c r="D128" s="70"/>
      <c r="E128" s="71"/>
      <c r="F128" s="81"/>
      <c r="G128" s="73"/>
      <c r="H128" s="68"/>
      <c r="I128" s="68"/>
      <c r="J128" s="68"/>
      <c r="K128" s="68"/>
      <c r="L128" s="68"/>
      <c r="M128" s="68"/>
      <c r="N128" s="68"/>
      <c r="O128" s="68"/>
      <c r="P128" s="68"/>
      <c r="Q128" s="68"/>
      <c r="R128" s="68"/>
      <c r="S128" s="68"/>
      <c r="T128" s="68"/>
      <c r="U128" s="68"/>
      <c r="V128" s="68"/>
      <c r="W128" s="68"/>
    </row>
    <row r="129" spans="3:23" hidden="1" x14ac:dyDescent="0.2">
      <c r="C129" s="70"/>
      <c r="D129" s="70"/>
      <c r="E129" s="71"/>
      <c r="F129" s="81"/>
      <c r="G129" s="73"/>
      <c r="H129" s="68"/>
      <c r="I129" s="68"/>
      <c r="J129" s="68"/>
      <c r="K129" s="68"/>
      <c r="L129" s="68"/>
      <c r="M129" s="68"/>
      <c r="N129" s="68"/>
      <c r="O129" s="68"/>
      <c r="P129" s="68"/>
      <c r="Q129" s="68"/>
      <c r="R129" s="68"/>
      <c r="S129" s="68"/>
      <c r="T129" s="68"/>
      <c r="U129" s="68"/>
      <c r="V129" s="68"/>
      <c r="W129" s="68"/>
    </row>
    <row r="130" spans="3:23" hidden="1" x14ac:dyDescent="0.2">
      <c r="C130" s="70"/>
      <c r="D130" s="70"/>
      <c r="E130" s="71"/>
      <c r="F130" s="81"/>
      <c r="G130" s="73"/>
      <c r="H130" s="68"/>
      <c r="I130" s="68"/>
      <c r="J130" s="68"/>
      <c r="K130" s="68"/>
      <c r="L130" s="68"/>
      <c r="M130" s="68"/>
      <c r="N130" s="68"/>
      <c r="O130" s="68"/>
      <c r="P130" s="68"/>
      <c r="Q130" s="68"/>
      <c r="R130" s="68"/>
      <c r="S130" s="68"/>
      <c r="T130" s="68"/>
      <c r="U130" s="68"/>
      <c r="V130" s="68"/>
      <c r="W130" s="68"/>
    </row>
    <row r="131" spans="3:23" hidden="1" x14ac:dyDescent="0.2">
      <c r="C131" s="70"/>
      <c r="D131" s="70"/>
      <c r="E131" s="71"/>
      <c r="F131" s="81"/>
      <c r="G131" s="73"/>
      <c r="H131" s="68"/>
      <c r="I131" s="68"/>
      <c r="J131" s="68"/>
      <c r="K131" s="68"/>
      <c r="L131" s="68"/>
      <c r="M131" s="68"/>
      <c r="N131" s="68"/>
      <c r="O131" s="68"/>
      <c r="P131" s="68"/>
      <c r="Q131" s="68"/>
      <c r="R131" s="68"/>
      <c r="S131" s="68"/>
      <c r="T131" s="68"/>
      <c r="U131" s="68"/>
      <c r="V131" s="68"/>
      <c r="W131" s="68"/>
    </row>
    <row r="132" spans="3:23" hidden="1" x14ac:dyDescent="0.2">
      <c r="C132" s="70"/>
      <c r="D132" s="70"/>
      <c r="E132" s="71"/>
      <c r="F132" s="81"/>
      <c r="G132" s="73"/>
      <c r="H132" s="68"/>
      <c r="I132" s="68"/>
      <c r="J132" s="68"/>
      <c r="K132" s="68"/>
      <c r="L132" s="68"/>
      <c r="M132" s="68"/>
      <c r="N132" s="68"/>
      <c r="O132" s="68"/>
      <c r="P132" s="68"/>
      <c r="Q132" s="68"/>
      <c r="R132" s="68"/>
      <c r="S132" s="68"/>
      <c r="T132" s="68"/>
      <c r="U132" s="68"/>
      <c r="V132" s="68"/>
      <c r="W132" s="68"/>
    </row>
    <row r="133" spans="3:23" hidden="1" x14ac:dyDescent="0.2">
      <c r="C133" s="70"/>
      <c r="D133" s="70"/>
      <c r="E133" s="71"/>
      <c r="F133" s="81"/>
      <c r="G133" s="73"/>
      <c r="H133" s="68"/>
      <c r="I133" s="68"/>
      <c r="J133" s="68"/>
      <c r="K133" s="68"/>
      <c r="L133" s="68"/>
      <c r="M133" s="68"/>
      <c r="N133" s="68"/>
      <c r="O133" s="68"/>
      <c r="P133" s="68"/>
      <c r="Q133" s="68"/>
      <c r="R133" s="68"/>
      <c r="S133" s="68"/>
      <c r="T133" s="68"/>
      <c r="U133" s="68"/>
      <c r="V133" s="68"/>
      <c r="W133" s="68"/>
    </row>
    <row r="134" spans="3:23" hidden="1" x14ac:dyDescent="0.2">
      <c r="C134" s="70"/>
      <c r="D134" s="70"/>
      <c r="E134" s="71"/>
      <c r="F134" s="81"/>
      <c r="G134" s="73"/>
      <c r="H134" s="68"/>
      <c r="I134" s="68"/>
      <c r="J134" s="68"/>
      <c r="K134" s="68"/>
      <c r="L134" s="68"/>
      <c r="M134" s="68"/>
      <c r="N134" s="68"/>
      <c r="O134" s="68"/>
      <c r="P134" s="68"/>
      <c r="Q134" s="68"/>
      <c r="R134" s="68"/>
      <c r="S134" s="68"/>
      <c r="T134" s="68"/>
      <c r="U134" s="68"/>
      <c r="V134" s="68"/>
      <c r="W134" s="68"/>
    </row>
    <row r="135" spans="3:23" hidden="1" x14ac:dyDescent="0.2">
      <c r="C135" s="70"/>
      <c r="D135" s="70"/>
      <c r="E135" s="71"/>
      <c r="F135" s="81"/>
      <c r="G135" s="73"/>
      <c r="H135" s="68"/>
      <c r="I135" s="68"/>
      <c r="J135" s="68"/>
      <c r="K135" s="68"/>
      <c r="L135" s="68"/>
      <c r="M135" s="68"/>
      <c r="N135" s="68"/>
      <c r="O135" s="68"/>
      <c r="P135" s="68"/>
      <c r="Q135" s="68"/>
      <c r="R135" s="68"/>
      <c r="S135" s="68"/>
      <c r="T135" s="68"/>
      <c r="U135" s="68"/>
      <c r="V135" s="68"/>
      <c r="W135" s="68"/>
    </row>
    <row r="136" spans="3:23" hidden="1" x14ac:dyDescent="0.2">
      <c r="C136" s="70"/>
      <c r="D136" s="70"/>
      <c r="E136" s="71"/>
      <c r="F136" s="81"/>
      <c r="G136" s="73"/>
      <c r="H136" s="68"/>
      <c r="I136" s="68"/>
      <c r="J136" s="68"/>
      <c r="K136" s="68"/>
      <c r="L136" s="68"/>
      <c r="M136" s="68"/>
      <c r="N136" s="68"/>
      <c r="O136" s="68"/>
      <c r="P136" s="68"/>
      <c r="Q136" s="68"/>
      <c r="R136" s="68"/>
      <c r="S136" s="68"/>
      <c r="T136" s="68"/>
      <c r="U136" s="68"/>
      <c r="V136" s="68"/>
      <c r="W136" s="68"/>
    </row>
    <row r="137" spans="3:23" hidden="1" x14ac:dyDescent="0.2">
      <c r="C137" s="70"/>
      <c r="D137" s="70"/>
      <c r="E137" s="71"/>
      <c r="F137" s="81"/>
      <c r="G137" s="73"/>
      <c r="H137" s="68"/>
      <c r="I137" s="68"/>
      <c r="J137" s="68"/>
      <c r="K137" s="68"/>
      <c r="L137" s="68"/>
      <c r="M137" s="68"/>
      <c r="N137" s="68"/>
      <c r="O137" s="68"/>
      <c r="P137" s="68"/>
      <c r="Q137" s="68"/>
      <c r="R137" s="68"/>
      <c r="S137" s="68"/>
      <c r="T137" s="68"/>
      <c r="U137" s="68"/>
      <c r="V137" s="68"/>
      <c r="W137" s="68"/>
    </row>
    <row r="138" spans="3:23" hidden="1" x14ac:dyDescent="0.2">
      <c r="C138" s="70"/>
      <c r="D138" s="70"/>
      <c r="E138" s="71"/>
      <c r="F138" s="81"/>
      <c r="G138" s="73"/>
      <c r="H138" s="68"/>
      <c r="I138" s="68"/>
      <c r="J138" s="68"/>
      <c r="K138" s="68"/>
      <c r="L138" s="68"/>
      <c r="M138" s="68"/>
      <c r="N138" s="68"/>
      <c r="O138" s="68"/>
      <c r="P138" s="68"/>
      <c r="Q138" s="68"/>
      <c r="R138" s="68"/>
      <c r="S138" s="68"/>
      <c r="T138" s="68"/>
      <c r="U138" s="68"/>
      <c r="V138" s="68"/>
      <c r="W138" s="68"/>
    </row>
    <row r="139" spans="3:23" hidden="1" x14ac:dyDescent="0.2">
      <c r="C139" s="70"/>
      <c r="D139" s="70"/>
      <c r="E139" s="71"/>
      <c r="F139" s="81"/>
      <c r="G139" s="73"/>
      <c r="H139" s="68"/>
      <c r="I139" s="68"/>
      <c r="J139" s="68"/>
      <c r="K139" s="68"/>
      <c r="L139" s="68"/>
      <c r="M139" s="68"/>
      <c r="N139" s="68"/>
      <c r="O139" s="68"/>
      <c r="P139" s="68"/>
      <c r="Q139" s="68"/>
      <c r="R139" s="68"/>
      <c r="S139" s="68"/>
      <c r="T139" s="68"/>
      <c r="U139" s="68"/>
      <c r="V139" s="68"/>
      <c r="W139" s="68"/>
    </row>
    <row r="140" spans="3:23" hidden="1" x14ac:dyDescent="0.2">
      <c r="C140" s="70"/>
      <c r="D140" s="70"/>
      <c r="E140" s="71"/>
      <c r="F140" s="81"/>
      <c r="G140" s="73"/>
      <c r="H140" s="68"/>
      <c r="I140" s="68"/>
      <c r="J140" s="68"/>
      <c r="K140" s="68"/>
      <c r="L140" s="68"/>
      <c r="M140" s="68"/>
      <c r="N140" s="68"/>
      <c r="O140" s="68"/>
      <c r="P140" s="68"/>
      <c r="Q140" s="68"/>
      <c r="R140" s="68"/>
      <c r="S140" s="68"/>
      <c r="T140" s="68"/>
      <c r="U140" s="68"/>
      <c r="V140" s="68"/>
      <c r="W140" s="68"/>
    </row>
    <row r="141" spans="3:23" hidden="1" x14ac:dyDescent="0.2">
      <c r="C141" s="70"/>
      <c r="D141" s="70"/>
      <c r="E141" s="71"/>
      <c r="F141" s="81"/>
      <c r="G141" s="73"/>
      <c r="H141" s="68"/>
      <c r="I141" s="68"/>
      <c r="J141" s="68"/>
      <c r="K141" s="68"/>
      <c r="L141" s="68"/>
      <c r="M141" s="68"/>
      <c r="N141" s="68"/>
      <c r="O141" s="68"/>
      <c r="P141" s="68"/>
      <c r="Q141" s="68"/>
      <c r="R141" s="68"/>
      <c r="S141" s="68"/>
      <c r="T141" s="68"/>
      <c r="U141" s="68"/>
      <c r="V141" s="68"/>
      <c r="W141" s="68"/>
    </row>
    <row r="142" spans="3:23" hidden="1" x14ac:dyDescent="0.2">
      <c r="C142" s="70"/>
      <c r="D142" s="70"/>
      <c r="E142" s="71"/>
      <c r="F142" s="81"/>
      <c r="G142" s="73"/>
      <c r="H142" s="68"/>
      <c r="I142" s="68"/>
      <c r="J142" s="68"/>
      <c r="K142" s="68"/>
      <c r="L142" s="68"/>
      <c r="M142" s="68"/>
      <c r="N142" s="68"/>
      <c r="O142" s="68"/>
      <c r="P142" s="68"/>
      <c r="Q142" s="68"/>
      <c r="R142" s="68"/>
      <c r="S142" s="68"/>
      <c r="T142" s="68"/>
      <c r="U142" s="68"/>
      <c r="V142" s="68"/>
      <c r="W142" s="68"/>
    </row>
    <row r="143" spans="3:23" hidden="1" x14ac:dyDescent="0.2">
      <c r="C143" s="70"/>
      <c r="D143" s="70"/>
      <c r="E143" s="71"/>
      <c r="F143" s="81"/>
      <c r="G143" s="73"/>
      <c r="H143" s="68"/>
      <c r="I143" s="68"/>
      <c r="J143" s="68"/>
      <c r="K143" s="68"/>
      <c r="L143" s="68"/>
      <c r="M143" s="68"/>
      <c r="N143" s="68"/>
      <c r="O143" s="68"/>
      <c r="P143" s="68"/>
      <c r="Q143" s="68"/>
      <c r="R143" s="68"/>
      <c r="S143" s="68"/>
      <c r="T143" s="68"/>
      <c r="U143" s="68"/>
      <c r="V143" s="68"/>
      <c r="W143" s="68"/>
    </row>
    <row r="144" spans="3:23" hidden="1" x14ac:dyDescent="0.2">
      <c r="C144" s="70"/>
      <c r="D144" s="70"/>
      <c r="E144" s="71"/>
      <c r="F144" s="81"/>
      <c r="G144" s="73"/>
      <c r="H144" s="68"/>
      <c r="I144" s="68"/>
      <c r="J144" s="68"/>
      <c r="K144" s="68"/>
      <c r="L144" s="68"/>
      <c r="M144" s="68"/>
      <c r="N144" s="68"/>
      <c r="O144" s="68"/>
      <c r="P144" s="68"/>
      <c r="Q144" s="68"/>
      <c r="R144" s="68"/>
      <c r="S144" s="68"/>
      <c r="T144" s="68"/>
      <c r="U144" s="68"/>
      <c r="V144" s="68"/>
      <c r="W144" s="68"/>
    </row>
    <row r="145" spans="3:23" hidden="1" x14ac:dyDescent="0.2">
      <c r="C145" s="70"/>
      <c r="D145" s="70"/>
      <c r="E145" s="71"/>
      <c r="F145" s="81"/>
      <c r="G145" s="73"/>
      <c r="H145" s="68"/>
      <c r="I145" s="68"/>
      <c r="J145" s="68"/>
      <c r="K145" s="68"/>
      <c r="L145" s="68"/>
      <c r="M145" s="68"/>
      <c r="N145" s="68"/>
      <c r="O145" s="68"/>
      <c r="P145" s="68"/>
      <c r="Q145" s="68"/>
      <c r="R145" s="68"/>
      <c r="S145" s="68"/>
      <c r="T145" s="68"/>
      <c r="U145" s="68"/>
      <c r="V145" s="68"/>
      <c r="W145" s="68"/>
    </row>
    <row r="146" spans="3:23" hidden="1" x14ac:dyDescent="0.2">
      <c r="C146" s="70"/>
      <c r="D146" s="70"/>
      <c r="E146" s="71"/>
      <c r="F146" s="81"/>
      <c r="G146" s="73"/>
      <c r="H146" s="68"/>
      <c r="I146" s="68"/>
      <c r="J146" s="68"/>
      <c r="K146" s="68"/>
      <c r="L146" s="68"/>
      <c r="M146" s="68"/>
      <c r="N146" s="68"/>
      <c r="O146" s="68"/>
      <c r="P146" s="68"/>
      <c r="Q146" s="68"/>
      <c r="R146" s="68"/>
      <c r="S146" s="68"/>
      <c r="T146" s="68"/>
      <c r="U146" s="68"/>
      <c r="V146" s="68"/>
      <c r="W146" s="68"/>
    </row>
    <row r="147" spans="3:23" hidden="1" x14ac:dyDescent="0.2">
      <c r="C147" s="70"/>
      <c r="D147" s="70"/>
      <c r="E147" s="71"/>
      <c r="F147" s="81"/>
      <c r="G147" s="73"/>
      <c r="H147" s="68"/>
      <c r="I147" s="68"/>
      <c r="J147" s="68"/>
      <c r="K147" s="68"/>
      <c r="L147" s="68"/>
      <c r="M147" s="68"/>
      <c r="N147" s="68"/>
      <c r="O147" s="68"/>
      <c r="P147" s="68"/>
      <c r="Q147" s="68"/>
      <c r="R147" s="68"/>
      <c r="S147" s="68"/>
      <c r="T147" s="68"/>
      <c r="U147" s="68"/>
      <c r="V147" s="68"/>
      <c r="W147" s="68"/>
    </row>
    <row r="148" spans="3:23" hidden="1" x14ac:dyDescent="0.2">
      <c r="C148" s="70"/>
      <c r="D148" s="70"/>
      <c r="E148" s="71"/>
      <c r="F148" s="81"/>
      <c r="G148" s="73"/>
      <c r="H148" s="68"/>
      <c r="I148" s="68"/>
      <c r="J148" s="68"/>
      <c r="K148" s="68"/>
      <c r="L148" s="68"/>
      <c r="M148" s="68"/>
      <c r="N148" s="68"/>
      <c r="O148" s="68"/>
      <c r="P148" s="68"/>
      <c r="Q148" s="68"/>
      <c r="R148" s="68"/>
      <c r="S148" s="68"/>
      <c r="T148" s="68"/>
      <c r="U148" s="68"/>
      <c r="V148" s="68"/>
      <c r="W148" s="68"/>
    </row>
    <row r="149" spans="3:23" hidden="1" x14ac:dyDescent="0.2">
      <c r="C149" s="70"/>
      <c r="D149" s="70"/>
      <c r="E149" s="71"/>
      <c r="F149" s="81"/>
      <c r="G149" s="73"/>
      <c r="H149" s="68"/>
      <c r="I149" s="68"/>
      <c r="J149" s="68"/>
      <c r="K149" s="68"/>
      <c r="L149" s="68"/>
      <c r="M149" s="68"/>
      <c r="N149" s="68"/>
      <c r="O149" s="68"/>
      <c r="P149" s="68"/>
      <c r="Q149" s="68"/>
      <c r="R149" s="68"/>
      <c r="S149" s="68"/>
      <c r="T149" s="68"/>
      <c r="U149" s="68"/>
      <c r="V149" s="68"/>
      <c r="W149" s="68"/>
    </row>
    <row r="150" spans="3:23" hidden="1" x14ac:dyDescent="0.2">
      <c r="C150" s="70"/>
      <c r="D150" s="70"/>
      <c r="E150" s="71"/>
      <c r="F150" s="81"/>
      <c r="G150" s="73"/>
      <c r="H150" s="68"/>
      <c r="I150" s="68"/>
      <c r="J150" s="68"/>
      <c r="K150" s="68"/>
      <c r="L150" s="68"/>
      <c r="M150" s="68"/>
      <c r="N150" s="68"/>
      <c r="O150" s="68"/>
      <c r="P150" s="68"/>
      <c r="Q150" s="68"/>
      <c r="R150" s="68"/>
      <c r="S150" s="68"/>
      <c r="T150" s="68"/>
      <c r="U150" s="68"/>
      <c r="V150" s="68"/>
      <c r="W150" s="68"/>
    </row>
    <row r="151" spans="3:23" hidden="1" x14ac:dyDescent="0.2">
      <c r="C151" s="70"/>
      <c r="D151" s="70"/>
      <c r="E151" s="71"/>
      <c r="F151" s="81"/>
      <c r="G151" s="73"/>
      <c r="H151" s="68"/>
      <c r="I151" s="68"/>
      <c r="J151" s="68"/>
      <c r="K151" s="68"/>
      <c r="L151" s="68"/>
      <c r="M151" s="68"/>
      <c r="N151" s="68"/>
      <c r="O151" s="68"/>
      <c r="P151" s="68"/>
      <c r="Q151" s="68"/>
      <c r="R151" s="68"/>
      <c r="S151" s="68"/>
      <c r="T151" s="68"/>
      <c r="U151" s="68"/>
      <c r="V151" s="68"/>
      <c r="W151" s="68"/>
    </row>
    <row r="152" spans="3:23" hidden="1" x14ac:dyDescent="0.2">
      <c r="C152" s="70"/>
      <c r="D152" s="70"/>
      <c r="E152" s="71"/>
      <c r="F152" s="81"/>
      <c r="G152" s="73"/>
      <c r="H152" s="68"/>
      <c r="I152" s="68"/>
      <c r="J152" s="68"/>
      <c r="K152" s="68"/>
      <c r="L152" s="68"/>
      <c r="M152" s="68"/>
      <c r="N152" s="68"/>
      <c r="O152" s="68"/>
      <c r="P152" s="68"/>
      <c r="Q152" s="68"/>
      <c r="R152" s="68"/>
      <c r="S152" s="68"/>
      <c r="T152" s="68"/>
      <c r="U152" s="68"/>
      <c r="V152" s="68"/>
      <c r="W152" s="68"/>
    </row>
    <row r="153" spans="3:23" hidden="1" x14ac:dyDescent="0.2">
      <c r="C153" s="70"/>
      <c r="D153" s="70"/>
      <c r="E153" s="71"/>
      <c r="F153" s="81"/>
      <c r="G153" s="73"/>
      <c r="H153" s="68"/>
      <c r="I153" s="68"/>
      <c r="J153" s="68"/>
      <c r="K153" s="68"/>
      <c r="L153" s="68"/>
      <c r="M153" s="68"/>
      <c r="N153" s="68"/>
      <c r="O153" s="68"/>
      <c r="P153" s="68"/>
      <c r="Q153" s="68"/>
      <c r="R153" s="68"/>
      <c r="S153" s="68"/>
      <c r="T153" s="68"/>
      <c r="U153" s="68"/>
      <c r="V153" s="68"/>
      <c r="W153" s="68"/>
    </row>
    <row r="154" spans="3:23" hidden="1" x14ac:dyDescent="0.2">
      <c r="C154" s="70"/>
      <c r="D154" s="70"/>
      <c r="E154" s="71"/>
      <c r="F154" s="81"/>
      <c r="G154" s="73"/>
      <c r="H154" s="68"/>
      <c r="I154" s="68"/>
      <c r="J154" s="68"/>
      <c r="K154" s="68"/>
      <c r="L154" s="68"/>
      <c r="M154" s="68"/>
      <c r="N154" s="68"/>
      <c r="O154" s="68"/>
      <c r="P154" s="68"/>
      <c r="Q154" s="68"/>
      <c r="R154" s="68"/>
      <c r="S154" s="68"/>
      <c r="T154" s="68"/>
      <c r="U154" s="68"/>
      <c r="V154" s="68"/>
      <c r="W154" s="68"/>
    </row>
    <row r="155" spans="3:23" hidden="1" x14ac:dyDescent="0.2">
      <c r="C155" s="70"/>
      <c r="D155" s="70"/>
      <c r="E155" s="71"/>
      <c r="F155" s="81"/>
      <c r="G155" s="73"/>
      <c r="H155" s="68"/>
      <c r="I155" s="68"/>
      <c r="J155" s="68"/>
      <c r="K155" s="68"/>
      <c r="L155" s="68"/>
      <c r="M155" s="68"/>
      <c r="N155" s="68"/>
      <c r="O155" s="68"/>
      <c r="P155" s="68"/>
      <c r="Q155" s="68"/>
      <c r="R155" s="68"/>
      <c r="S155" s="68"/>
      <c r="T155" s="68"/>
      <c r="U155" s="68"/>
      <c r="V155" s="68"/>
      <c r="W155" s="68"/>
    </row>
    <row r="156" spans="3:23" hidden="1" x14ac:dyDescent="0.2">
      <c r="C156" s="70"/>
      <c r="D156" s="70"/>
      <c r="E156" s="71"/>
      <c r="F156" s="81"/>
      <c r="G156" s="73"/>
      <c r="H156" s="68"/>
      <c r="I156" s="68"/>
      <c r="J156" s="68"/>
      <c r="K156" s="68"/>
      <c r="L156" s="68"/>
      <c r="M156" s="68"/>
      <c r="N156" s="68"/>
      <c r="O156" s="68"/>
      <c r="P156" s="68"/>
      <c r="Q156" s="68"/>
      <c r="R156" s="68"/>
      <c r="S156" s="68"/>
      <c r="T156" s="68"/>
      <c r="U156" s="68"/>
      <c r="V156" s="68"/>
      <c r="W156" s="68"/>
    </row>
    <row r="157" spans="3:23" hidden="1" x14ac:dyDescent="0.2">
      <c r="C157" s="70"/>
      <c r="D157" s="70"/>
      <c r="E157" s="71"/>
      <c r="F157" s="81"/>
      <c r="G157" s="73"/>
      <c r="H157" s="68"/>
      <c r="I157" s="68"/>
      <c r="J157" s="68"/>
      <c r="K157" s="68"/>
      <c r="L157" s="68"/>
      <c r="M157" s="68"/>
      <c r="N157" s="68"/>
      <c r="O157" s="68"/>
      <c r="P157" s="68"/>
      <c r="Q157" s="68"/>
      <c r="R157" s="68"/>
      <c r="S157" s="68"/>
      <c r="T157" s="68"/>
      <c r="U157" s="68"/>
      <c r="V157" s="68"/>
      <c r="W157" s="68"/>
    </row>
    <row r="158" spans="3:23" hidden="1" x14ac:dyDescent="0.2">
      <c r="C158" s="70"/>
      <c r="D158" s="70"/>
      <c r="E158" s="71"/>
      <c r="F158" s="81"/>
      <c r="G158" s="73"/>
      <c r="H158" s="68"/>
      <c r="I158" s="68"/>
      <c r="J158" s="68"/>
      <c r="K158" s="68"/>
      <c r="L158" s="68"/>
      <c r="M158" s="68"/>
      <c r="N158" s="68"/>
      <c r="O158" s="68"/>
      <c r="P158" s="68"/>
      <c r="Q158" s="68"/>
      <c r="R158" s="68"/>
      <c r="S158" s="68"/>
      <c r="T158" s="68"/>
      <c r="U158" s="68"/>
      <c r="V158" s="68"/>
      <c r="W158" s="68"/>
    </row>
    <row r="159" spans="3:23" hidden="1" x14ac:dyDescent="0.2">
      <c r="C159" s="70"/>
      <c r="D159" s="70"/>
      <c r="E159" s="71"/>
      <c r="F159" s="81"/>
      <c r="G159" s="73"/>
      <c r="H159" s="68"/>
      <c r="I159" s="68"/>
      <c r="J159" s="68"/>
      <c r="K159" s="68"/>
      <c r="L159" s="68"/>
      <c r="M159" s="68"/>
      <c r="N159" s="68"/>
      <c r="O159" s="68"/>
      <c r="P159" s="68"/>
      <c r="Q159" s="68"/>
      <c r="R159" s="68"/>
      <c r="S159" s="68"/>
      <c r="T159" s="68"/>
      <c r="U159" s="68"/>
      <c r="V159" s="68"/>
      <c r="W159" s="68"/>
    </row>
    <row r="160" spans="3:23" hidden="1" x14ac:dyDescent="0.2">
      <c r="C160" s="70"/>
      <c r="D160" s="70"/>
      <c r="E160" s="71"/>
      <c r="F160" s="81"/>
      <c r="G160" s="73"/>
      <c r="H160" s="68"/>
      <c r="I160" s="68"/>
      <c r="J160" s="68"/>
      <c r="K160" s="68"/>
      <c r="L160" s="68"/>
      <c r="M160" s="68"/>
      <c r="N160" s="68"/>
      <c r="O160" s="68"/>
      <c r="P160" s="68"/>
      <c r="Q160" s="68"/>
      <c r="R160" s="68"/>
      <c r="S160" s="68"/>
      <c r="T160" s="68"/>
      <c r="U160" s="68"/>
      <c r="V160" s="68"/>
      <c r="W160" s="68"/>
    </row>
    <row r="161" spans="3:23" hidden="1" x14ac:dyDescent="0.2">
      <c r="C161" s="70"/>
      <c r="D161" s="70"/>
      <c r="E161" s="71"/>
      <c r="F161" s="81"/>
      <c r="G161" s="73"/>
      <c r="H161" s="68"/>
      <c r="I161" s="68"/>
      <c r="J161" s="68"/>
      <c r="K161" s="68"/>
      <c r="L161" s="68"/>
      <c r="M161" s="68"/>
      <c r="N161" s="68"/>
      <c r="O161" s="68"/>
      <c r="P161" s="68"/>
      <c r="Q161" s="68"/>
      <c r="R161" s="68"/>
      <c r="S161" s="68"/>
      <c r="T161" s="68"/>
      <c r="U161" s="68"/>
      <c r="V161" s="68"/>
      <c r="W161" s="68"/>
    </row>
    <row r="162" spans="3:23" hidden="1" x14ac:dyDescent="0.2">
      <c r="C162" s="70"/>
      <c r="D162" s="70"/>
      <c r="E162" s="71"/>
      <c r="F162" s="81"/>
      <c r="G162" s="73"/>
      <c r="H162" s="68"/>
      <c r="I162" s="68"/>
      <c r="J162" s="68"/>
      <c r="K162" s="68"/>
      <c r="L162" s="68"/>
      <c r="M162" s="68"/>
      <c r="N162" s="68"/>
      <c r="O162" s="68"/>
      <c r="P162" s="68"/>
      <c r="Q162" s="68"/>
      <c r="R162" s="68"/>
      <c r="S162" s="68"/>
      <c r="T162" s="68"/>
      <c r="U162" s="68"/>
      <c r="V162" s="68"/>
      <c r="W162" s="68"/>
    </row>
    <row r="163" spans="3:23" hidden="1" x14ac:dyDescent="0.2">
      <c r="C163" s="70"/>
      <c r="D163" s="70"/>
      <c r="E163" s="71"/>
      <c r="F163" s="81"/>
      <c r="G163" s="73"/>
      <c r="H163" s="68"/>
      <c r="I163" s="68"/>
      <c r="J163" s="68"/>
      <c r="K163" s="68"/>
      <c r="L163" s="68"/>
      <c r="M163" s="68"/>
      <c r="N163" s="68"/>
      <c r="O163" s="68"/>
      <c r="P163" s="68"/>
      <c r="Q163" s="68"/>
      <c r="R163" s="68"/>
      <c r="S163" s="68"/>
      <c r="T163" s="68"/>
      <c r="U163" s="68"/>
      <c r="V163" s="68"/>
      <c r="W163" s="68"/>
    </row>
    <row r="164" spans="3:23" hidden="1" x14ac:dyDescent="0.2">
      <c r="C164" s="70"/>
      <c r="D164" s="70"/>
      <c r="E164" s="71"/>
      <c r="F164" s="81"/>
      <c r="G164" s="73"/>
      <c r="H164" s="68"/>
      <c r="I164" s="68"/>
      <c r="J164" s="68"/>
      <c r="K164" s="68"/>
      <c r="L164" s="68"/>
      <c r="M164" s="68"/>
      <c r="N164" s="68"/>
      <c r="O164" s="68"/>
      <c r="P164" s="68"/>
      <c r="Q164" s="68"/>
      <c r="R164" s="68"/>
      <c r="S164" s="68"/>
      <c r="T164" s="68"/>
      <c r="U164" s="68"/>
      <c r="V164" s="68"/>
      <c r="W164" s="68"/>
    </row>
    <row r="165" spans="3:23" hidden="1" x14ac:dyDescent="0.2">
      <c r="C165" s="70"/>
      <c r="D165" s="70"/>
      <c r="E165" s="71"/>
      <c r="F165" s="81"/>
      <c r="G165" s="73"/>
      <c r="H165" s="68"/>
      <c r="I165" s="68"/>
      <c r="J165" s="68"/>
      <c r="K165" s="68"/>
      <c r="L165" s="68"/>
      <c r="M165" s="68"/>
      <c r="N165" s="68"/>
      <c r="O165" s="68"/>
      <c r="P165" s="68"/>
      <c r="Q165" s="68"/>
      <c r="R165" s="68"/>
      <c r="S165" s="68"/>
      <c r="T165" s="68"/>
      <c r="U165" s="68"/>
      <c r="V165" s="68"/>
      <c r="W165" s="68"/>
    </row>
    <row r="166" spans="3:23" hidden="1" x14ac:dyDescent="0.2">
      <c r="C166" s="70"/>
      <c r="D166" s="70"/>
      <c r="E166" s="71"/>
      <c r="F166" s="81"/>
      <c r="G166" s="73"/>
      <c r="H166" s="68"/>
      <c r="I166" s="68"/>
      <c r="J166" s="68"/>
      <c r="K166" s="68"/>
      <c r="L166" s="68"/>
      <c r="M166" s="68"/>
      <c r="N166" s="68"/>
      <c r="O166" s="68"/>
      <c r="P166" s="68"/>
      <c r="Q166" s="68"/>
      <c r="R166" s="68"/>
      <c r="S166" s="68"/>
      <c r="T166" s="68"/>
      <c r="U166" s="68"/>
      <c r="V166" s="68"/>
      <c r="W166" s="68"/>
    </row>
    <row r="167" spans="3:23" hidden="1" x14ac:dyDescent="0.2">
      <c r="C167" s="70"/>
      <c r="D167" s="70"/>
      <c r="E167" s="71"/>
      <c r="F167" s="81"/>
      <c r="G167" s="73"/>
      <c r="H167" s="68"/>
      <c r="I167" s="68"/>
      <c r="J167" s="68"/>
      <c r="K167" s="68"/>
      <c r="L167" s="68"/>
      <c r="M167" s="68"/>
      <c r="N167" s="68"/>
      <c r="O167" s="68"/>
      <c r="P167" s="68"/>
      <c r="Q167" s="68"/>
      <c r="R167" s="68"/>
      <c r="S167" s="68"/>
      <c r="T167" s="68"/>
      <c r="U167" s="68"/>
      <c r="V167" s="68"/>
      <c r="W167" s="68"/>
    </row>
    <row r="168" spans="3:23" hidden="1" x14ac:dyDescent="0.2">
      <c r="C168" s="70"/>
      <c r="D168" s="70"/>
      <c r="E168" s="71"/>
      <c r="F168" s="81"/>
      <c r="G168" s="73"/>
      <c r="H168" s="68"/>
      <c r="I168" s="68"/>
      <c r="J168" s="68"/>
      <c r="K168" s="68"/>
      <c r="L168" s="68"/>
      <c r="M168" s="68"/>
      <c r="N168" s="68"/>
      <c r="O168" s="68"/>
      <c r="P168" s="68"/>
      <c r="Q168" s="68"/>
      <c r="R168" s="68"/>
      <c r="S168" s="68"/>
      <c r="T168" s="68"/>
      <c r="U168" s="68"/>
      <c r="V168" s="68"/>
      <c r="W168" s="68"/>
    </row>
    <row r="169" spans="3:23" hidden="1" x14ac:dyDescent="0.2">
      <c r="C169" s="70"/>
      <c r="D169" s="70"/>
      <c r="E169" s="71"/>
      <c r="F169" s="81"/>
      <c r="G169" s="73"/>
      <c r="H169" s="68"/>
      <c r="I169" s="68"/>
      <c r="J169" s="68"/>
      <c r="K169" s="68"/>
      <c r="L169" s="68"/>
      <c r="M169" s="68"/>
      <c r="N169" s="68"/>
      <c r="O169" s="68"/>
      <c r="P169" s="68"/>
      <c r="Q169" s="68"/>
      <c r="R169" s="68"/>
      <c r="S169" s="68"/>
      <c r="T169" s="68"/>
      <c r="U169" s="68"/>
      <c r="V169" s="68"/>
      <c r="W169" s="68"/>
    </row>
    <row r="170" spans="3:23" hidden="1" x14ac:dyDescent="0.2">
      <c r="C170" s="70"/>
      <c r="D170" s="70"/>
      <c r="E170" s="71"/>
      <c r="F170" s="81"/>
      <c r="G170" s="73"/>
      <c r="H170" s="68"/>
      <c r="I170" s="68"/>
      <c r="J170" s="68"/>
      <c r="K170" s="68"/>
      <c r="L170" s="68"/>
      <c r="M170" s="68"/>
      <c r="N170" s="68"/>
      <c r="O170" s="68"/>
      <c r="P170" s="68"/>
      <c r="Q170" s="68"/>
      <c r="R170" s="68"/>
      <c r="S170" s="68"/>
      <c r="T170" s="68"/>
      <c r="U170" s="68"/>
      <c r="V170" s="68"/>
      <c r="W170" s="68"/>
    </row>
    <row r="171" spans="3:23" hidden="1" x14ac:dyDescent="0.2">
      <c r="C171" s="70"/>
      <c r="D171" s="70"/>
      <c r="E171" s="71"/>
      <c r="F171" s="81"/>
      <c r="G171" s="73"/>
      <c r="H171" s="68"/>
      <c r="I171" s="68"/>
      <c r="J171" s="68"/>
      <c r="K171" s="68"/>
      <c r="L171" s="68"/>
      <c r="M171" s="68"/>
      <c r="N171" s="68"/>
      <c r="O171" s="68"/>
      <c r="P171" s="68"/>
      <c r="Q171" s="68"/>
      <c r="R171" s="68"/>
      <c r="S171" s="68"/>
      <c r="T171" s="68"/>
      <c r="U171" s="68"/>
      <c r="V171" s="68"/>
      <c r="W171" s="68"/>
    </row>
    <row r="172" spans="3:23" hidden="1" x14ac:dyDescent="0.2">
      <c r="C172" s="70"/>
      <c r="D172" s="70"/>
      <c r="E172" s="71"/>
      <c r="F172" s="81"/>
      <c r="G172" s="73"/>
      <c r="H172" s="68"/>
      <c r="I172" s="68"/>
      <c r="J172" s="68"/>
      <c r="K172" s="68"/>
      <c r="L172" s="68"/>
      <c r="M172" s="68"/>
      <c r="N172" s="68"/>
      <c r="O172" s="68"/>
      <c r="P172" s="68"/>
      <c r="Q172" s="68"/>
      <c r="R172" s="68"/>
      <c r="S172" s="68"/>
      <c r="T172" s="68"/>
      <c r="U172" s="68"/>
      <c r="V172" s="68"/>
      <c r="W172" s="68"/>
    </row>
    <row r="173" spans="3:23" hidden="1" x14ac:dyDescent="0.2">
      <c r="C173" s="70"/>
      <c r="D173" s="70"/>
      <c r="E173" s="71"/>
      <c r="F173" s="81"/>
      <c r="G173" s="73"/>
      <c r="H173" s="68"/>
      <c r="I173" s="68"/>
      <c r="J173" s="68"/>
      <c r="K173" s="68"/>
      <c r="L173" s="68"/>
      <c r="M173" s="68"/>
      <c r="N173" s="68"/>
      <c r="O173" s="68"/>
      <c r="P173" s="68"/>
      <c r="Q173" s="68"/>
      <c r="R173" s="68"/>
      <c r="S173" s="68"/>
      <c r="T173" s="68"/>
      <c r="U173" s="68"/>
      <c r="V173" s="68"/>
      <c r="W173" s="68"/>
    </row>
    <row r="174" spans="3:23" hidden="1" x14ac:dyDescent="0.2">
      <c r="C174" s="70"/>
      <c r="D174" s="70"/>
      <c r="E174" s="71"/>
      <c r="F174" s="81"/>
      <c r="G174" s="73"/>
      <c r="H174" s="68"/>
      <c r="I174" s="68"/>
      <c r="J174" s="68"/>
      <c r="K174" s="68"/>
      <c r="L174" s="68"/>
      <c r="M174" s="68"/>
      <c r="N174" s="68"/>
      <c r="O174" s="68"/>
      <c r="P174" s="68"/>
      <c r="Q174" s="68"/>
      <c r="R174" s="68"/>
      <c r="S174" s="68"/>
      <c r="T174" s="68"/>
      <c r="U174" s="68"/>
      <c r="V174" s="68"/>
      <c r="W174" s="68"/>
    </row>
    <row r="175" spans="3:23" hidden="1" x14ac:dyDescent="0.2">
      <c r="C175" s="70"/>
      <c r="D175" s="70"/>
      <c r="E175" s="71"/>
      <c r="F175" s="81"/>
      <c r="G175" s="73"/>
      <c r="H175" s="68"/>
      <c r="I175" s="68"/>
      <c r="J175" s="68"/>
      <c r="K175" s="68"/>
      <c r="L175" s="68"/>
      <c r="M175" s="68"/>
      <c r="N175" s="68"/>
      <c r="O175" s="68"/>
      <c r="P175" s="68"/>
      <c r="Q175" s="68"/>
      <c r="R175" s="68"/>
      <c r="S175" s="68"/>
      <c r="T175" s="68"/>
      <c r="U175" s="68"/>
      <c r="V175" s="68"/>
      <c r="W175" s="68"/>
    </row>
    <row r="176" spans="3:23" hidden="1" x14ac:dyDescent="0.2">
      <c r="C176" s="70"/>
      <c r="D176" s="70"/>
      <c r="E176" s="71"/>
      <c r="F176" s="81"/>
      <c r="G176" s="73"/>
      <c r="H176" s="68"/>
      <c r="I176" s="68"/>
      <c r="J176" s="68"/>
      <c r="K176" s="68"/>
      <c r="L176" s="68"/>
      <c r="M176" s="68"/>
      <c r="N176" s="68"/>
      <c r="O176" s="68"/>
      <c r="P176" s="68"/>
      <c r="Q176" s="68"/>
      <c r="R176" s="68"/>
      <c r="S176" s="68"/>
      <c r="T176" s="68"/>
      <c r="U176" s="68"/>
      <c r="V176" s="68"/>
      <c r="W176" s="68"/>
    </row>
    <row r="177" spans="3:23" hidden="1" x14ac:dyDescent="0.2">
      <c r="C177" s="70"/>
      <c r="D177" s="70"/>
      <c r="E177" s="71"/>
      <c r="F177" s="81"/>
      <c r="G177" s="73"/>
      <c r="H177" s="68"/>
      <c r="I177" s="68"/>
      <c r="J177" s="68"/>
      <c r="K177" s="68"/>
      <c r="L177" s="68"/>
      <c r="M177" s="68"/>
      <c r="N177" s="68"/>
      <c r="O177" s="68"/>
      <c r="P177" s="68"/>
      <c r="Q177" s="68"/>
      <c r="R177" s="68"/>
      <c r="S177" s="68"/>
      <c r="T177" s="68"/>
      <c r="U177" s="68"/>
      <c r="V177" s="68"/>
      <c r="W177" s="68"/>
    </row>
    <row r="178" spans="3:23" hidden="1" x14ac:dyDescent="0.2">
      <c r="C178" s="70"/>
      <c r="D178" s="70"/>
      <c r="E178" s="71"/>
      <c r="F178" s="81"/>
      <c r="G178" s="73"/>
      <c r="H178" s="68"/>
      <c r="I178" s="68"/>
      <c r="J178" s="68"/>
      <c r="K178" s="68"/>
      <c r="L178" s="68"/>
      <c r="M178" s="68"/>
      <c r="N178" s="68"/>
      <c r="O178" s="68"/>
      <c r="P178" s="68"/>
      <c r="Q178" s="68"/>
      <c r="R178" s="68"/>
      <c r="S178" s="68"/>
      <c r="T178" s="68"/>
      <c r="U178" s="68"/>
      <c r="V178" s="68"/>
      <c r="W178" s="68"/>
    </row>
    <row r="179" spans="3:23" hidden="1" x14ac:dyDescent="0.2">
      <c r="C179" s="70"/>
      <c r="D179" s="70"/>
      <c r="E179" s="71"/>
      <c r="F179" s="81"/>
      <c r="G179" s="73"/>
      <c r="H179" s="68"/>
      <c r="I179" s="68"/>
      <c r="J179" s="68"/>
      <c r="K179" s="68"/>
      <c r="L179" s="68"/>
      <c r="M179" s="68"/>
      <c r="N179" s="68"/>
      <c r="O179" s="68"/>
      <c r="P179" s="68"/>
      <c r="Q179" s="68"/>
      <c r="R179" s="68"/>
      <c r="S179" s="68"/>
      <c r="T179" s="68"/>
      <c r="U179" s="68"/>
      <c r="V179" s="68"/>
      <c r="W179" s="68"/>
    </row>
    <row r="180" spans="3:23" hidden="1" x14ac:dyDescent="0.2">
      <c r="C180" s="70"/>
      <c r="D180" s="70"/>
      <c r="E180" s="71"/>
      <c r="F180" s="81"/>
      <c r="G180" s="73"/>
      <c r="H180" s="68"/>
      <c r="I180" s="68"/>
      <c r="J180" s="68"/>
      <c r="K180" s="68"/>
      <c r="L180" s="68"/>
      <c r="M180" s="68"/>
      <c r="N180" s="68"/>
      <c r="O180" s="68"/>
      <c r="P180" s="68"/>
      <c r="Q180" s="68"/>
      <c r="R180" s="68"/>
      <c r="S180" s="68"/>
      <c r="T180" s="68"/>
      <c r="U180" s="68"/>
      <c r="V180" s="68"/>
      <c r="W180" s="68"/>
    </row>
    <row r="181" spans="3:23" hidden="1" x14ac:dyDescent="0.2">
      <c r="C181" s="70"/>
      <c r="D181" s="70"/>
      <c r="E181" s="71"/>
      <c r="F181" s="81"/>
      <c r="G181" s="73"/>
      <c r="H181" s="68"/>
      <c r="I181" s="68"/>
      <c r="J181" s="68"/>
      <c r="K181" s="68"/>
      <c r="L181" s="68"/>
      <c r="M181" s="68"/>
      <c r="N181" s="68"/>
      <c r="O181" s="68"/>
      <c r="P181" s="68"/>
      <c r="Q181" s="68"/>
      <c r="R181" s="68"/>
      <c r="S181" s="68"/>
      <c r="T181" s="68"/>
      <c r="U181" s="68"/>
      <c r="V181" s="68"/>
      <c r="W181" s="68"/>
    </row>
    <row r="182" spans="3:23" hidden="1" x14ac:dyDescent="0.2">
      <c r="C182" s="70"/>
      <c r="D182" s="70"/>
      <c r="E182" s="71"/>
      <c r="F182" s="81"/>
      <c r="G182" s="73"/>
      <c r="H182" s="68"/>
      <c r="I182" s="68"/>
      <c r="J182" s="68"/>
      <c r="K182" s="68"/>
      <c r="L182" s="68"/>
      <c r="M182" s="68"/>
      <c r="N182" s="68"/>
      <c r="O182" s="68"/>
      <c r="P182" s="68"/>
      <c r="Q182" s="68"/>
      <c r="R182" s="68"/>
      <c r="S182" s="68"/>
      <c r="T182" s="68"/>
      <c r="U182" s="68"/>
      <c r="V182" s="68"/>
      <c r="W182" s="68"/>
    </row>
    <row r="183" spans="3:23" hidden="1" x14ac:dyDescent="0.2">
      <c r="C183" s="70"/>
      <c r="D183" s="70"/>
      <c r="E183" s="71"/>
      <c r="F183" s="81"/>
      <c r="G183" s="73"/>
      <c r="H183" s="68"/>
      <c r="I183" s="68"/>
      <c r="J183" s="68"/>
      <c r="K183" s="68"/>
      <c r="L183" s="68"/>
      <c r="M183" s="68"/>
      <c r="N183" s="68"/>
      <c r="O183" s="68"/>
      <c r="P183" s="68"/>
      <c r="Q183" s="68"/>
      <c r="R183" s="68"/>
      <c r="S183" s="68"/>
      <c r="T183" s="68"/>
      <c r="U183" s="68"/>
      <c r="V183" s="68"/>
      <c r="W183" s="68"/>
    </row>
    <row r="184" spans="3:23" hidden="1" x14ac:dyDescent="0.2">
      <c r="C184" s="70"/>
      <c r="D184" s="70"/>
      <c r="E184" s="71"/>
      <c r="F184" s="81"/>
      <c r="G184" s="73"/>
      <c r="H184" s="68"/>
      <c r="I184" s="68"/>
      <c r="J184" s="68"/>
      <c r="K184" s="68"/>
      <c r="L184" s="68"/>
      <c r="M184" s="68"/>
      <c r="N184" s="68"/>
      <c r="O184" s="68"/>
      <c r="P184" s="68"/>
      <c r="Q184" s="68"/>
      <c r="R184" s="68"/>
      <c r="S184" s="68"/>
      <c r="T184" s="68"/>
      <c r="U184" s="68"/>
      <c r="V184" s="68"/>
      <c r="W184" s="68"/>
    </row>
    <row r="185" spans="3:23" hidden="1" x14ac:dyDescent="0.2">
      <c r="C185" s="70"/>
      <c r="D185" s="70"/>
      <c r="E185" s="71"/>
      <c r="F185" s="81"/>
      <c r="G185" s="73"/>
      <c r="H185" s="68"/>
      <c r="I185" s="68"/>
      <c r="J185" s="68"/>
      <c r="K185" s="68"/>
      <c r="L185" s="68"/>
      <c r="M185" s="68"/>
      <c r="N185" s="68"/>
      <c r="O185" s="68"/>
      <c r="P185" s="68"/>
      <c r="Q185" s="68"/>
      <c r="R185" s="68"/>
      <c r="S185" s="68"/>
      <c r="T185" s="68"/>
      <c r="U185" s="68"/>
      <c r="V185" s="68"/>
      <c r="W185" s="68"/>
    </row>
    <row r="186" spans="3:23" hidden="1" x14ac:dyDescent="0.2">
      <c r="C186" s="70"/>
      <c r="D186" s="70"/>
      <c r="E186" s="71"/>
      <c r="F186" s="81"/>
      <c r="G186" s="73"/>
      <c r="H186" s="68"/>
      <c r="I186" s="68"/>
      <c r="J186" s="68"/>
      <c r="K186" s="68"/>
      <c r="L186" s="68"/>
      <c r="M186" s="68"/>
      <c r="N186" s="68"/>
      <c r="O186" s="68"/>
      <c r="P186" s="68"/>
      <c r="Q186" s="68"/>
      <c r="R186" s="68"/>
      <c r="S186" s="68"/>
      <c r="T186" s="68"/>
      <c r="U186" s="68"/>
      <c r="V186" s="68"/>
      <c r="W186" s="68"/>
    </row>
    <row r="187" spans="3:23" hidden="1" x14ac:dyDescent="0.2">
      <c r="C187" s="70"/>
      <c r="D187" s="70"/>
      <c r="E187" s="71"/>
      <c r="F187" s="81"/>
      <c r="G187" s="73"/>
      <c r="H187" s="68"/>
      <c r="I187" s="68"/>
      <c r="J187" s="68"/>
      <c r="K187" s="68"/>
      <c r="L187" s="68"/>
      <c r="M187" s="68"/>
      <c r="N187" s="68"/>
      <c r="O187" s="68"/>
      <c r="P187" s="68"/>
      <c r="Q187" s="68"/>
      <c r="R187" s="68"/>
      <c r="S187" s="68"/>
      <c r="T187" s="68"/>
      <c r="U187" s="68"/>
      <c r="V187" s="68"/>
      <c r="W187" s="68"/>
    </row>
    <row r="188" spans="3:23" hidden="1" x14ac:dyDescent="0.2">
      <c r="C188" s="70"/>
      <c r="D188" s="70"/>
      <c r="E188" s="71"/>
      <c r="F188" s="81"/>
      <c r="G188" s="73"/>
      <c r="H188" s="68"/>
      <c r="I188" s="68"/>
      <c r="J188" s="68"/>
      <c r="K188" s="68"/>
      <c r="L188" s="68"/>
      <c r="M188" s="68"/>
      <c r="N188" s="68"/>
      <c r="O188" s="68"/>
      <c r="P188" s="68"/>
      <c r="Q188" s="68"/>
      <c r="R188" s="68"/>
      <c r="S188" s="68"/>
      <c r="T188" s="68"/>
      <c r="U188" s="68"/>
      <c r="V188" s="68"/>
      <c r="W188" s="68"/>
    </row>
    <row r="189" spans="3:23" hidden="1" x14ac:dyDescent="0.2">
      <c r="C189" s="70"/>
      <c r="D189" s="70"/>
      <c r="E189" s="71"/>
      <c r="F189" s="81"/>
      <c r="G189" s="73"/>
      <c r="H189" s="68"/>
      <c r="I189" s="68"/>
      <c r="J189" s="68"/>
      <c r="K189" s="68"/>
      <c r="L189" s="68"/>
      <c r="M189" s="68"/>
      <c r="N189" s="68"/>
      <c r="O189" s="68"/>
      <c r="P189" s="68"/>
      <c r="Q189" s="68"/>
      <c r="R189" s="68"/>
      <c r="S189" s="68"/>
      <c r="T189" s="68"/>
      <c r="U189" s="68"/>
      <c r="V189" s="68"/>
      <c r="W189" s="68"/>
    </row>
    <row r="190" spans="3:23" hidden="1" x14ac:dyDescent="0.2">
      <c r="C190" s="70"/>
      <c r="D190" s="70"/>
      <c r="E190" s="71"/>
      <c r="F190" s="81"/>
      <c r="G190" s="73"/>
      <c r="H190" s="68"/>
      <c r="I190" s="68"/>
      <c r="J190" s="68"/>
      <c r="K190" s="68"/>
      <c r="L190" s="68"/>
      <c r="M190" s="68"/>
      <c r="N190" s="68"/>
      <c r="O190" s="68"/>
      <c r="P190" s="68"/>
      <c r="Q190" s="68"/>
      <c r="R190" s="68"/>
      <c r="S190" s="68"/>
      <c r="T190" s="68"/>
      <c r="U190" s="68"/>
      <c r="V190" s="68"/>
      <c r="W190" s="68"/>
    </row>
    <row r="191" spans="3:23" hidden="1" x14ac:dyDescent="0.2">
      <c r="C191" s="70"/>
      <c r="D191" s="70"/>
      <c r="E191" s="71"/>
      <c r="F191" s="81"/>
      <c r="G191" s="73"/>
      <c r="H191" s="68"/>
      <c r="I191" s="68"/>
      <c r="J191" s="68"/>
      <c r="K191" s="68"/>
      <c r="L191" s="68"/>
      <c r="M191" s="68"/>
      <c r="N191" s="68"/>
      <c r="O191" s="68"/>
      <c r="P191" s="68"/>
      <c r="Q191" s="68"/>
      <c r="R191" s="68"/>
      <c r="S191" s="68"/>
      <c r="T191" s="68"/>
      <c r="U191" s="68"/>
      <c r="V191" s="68"/>
      <c r="W191" s="68"/>
    </row>
    <row r="192" spans="3:23" hidden="1" x14ac:dyDescent="0.2">
      <c r="C192" s="70"/>
      <c r="D192" s="70"/>
      <c r="E192" s="71"/>
      <c r="F192" s="81"/>
      <c r="G192" s="73"/>
      <c r="H192" s="68"/>
      <c r="I192" s="68"/>
      <c r="J192" s="68"/>
      <c r="K192" s="68"/>
      <c r="L192" s="68"/>
      <c r="M192" s="68"/>
      <c r="N192" s="68"/>
      <c r="O192" s="68"/>
      <c r="P192" s="68"/>
      <c r="Q192" s="68"/>
      <c r="R192" s="68"/>
      <c r="S192" s="68"/>
      <c r="T192" s="68"/>
      <c r="U192" s="68"/>
      <c r="V192" s="68"/>
      <c r="W192" s="68"/>
    </row>
    <row r="193" spans="3:23" hidden="1" x14ac:dyDescent="0.2">
      <c r="C193" s="70"/>
      <c r="D193" s="70"/>
      <c r="E193" s="71"/>
      <c r="F193" s="81"/>
      <c r="G193" s="73"/>
      <c r="H193" s="68"/>
      <c r="I193" s="68"/>
      <c r="J193" s="68"/>
      <c r="K193" s="68"/>
      <c r="L193" s="68"/>
      <c r="M193" s="68"/>
      <c r="N193" s="68"/>
      <c r="O193" s="68"/>
      <c r="P193" s="68"/>
      <c r="Q193" s="68"/>
      <c r="R193" s="68"/>
      <c r="S193" s="68"/>
      <c r="T193" s="68"/>
      <c r="U193" s="68"/>
      <c r="V193" s="68"/>
      <c r="W193" s="68"/>
    </row>
    <row r="194" spans="3:23" hidden="1" x14ac:dyDescent="0.2">
      <c r="C194" s="70"/>
      <c r="D194" s="70"/>
      <c r="E194" s="71"/>
      <c r="F194" s="81"/>
      <c r="G194" s="73"/>
      <c r="H194" s="68"/>
      <c r="I194" s="68"/>
      <c r="J194" s="68"/>
      <c r="K194" s="68"/>
      <c r="L194" s="68"/>
      <c r="M194" s="68"/>
      <c r="N194" s="68"/>
      <c r="O194" s="68"/>
      <c r="P194" s="68"/>
      <c r="Q194" s="68"/>
      <c r="R194" s="68"/>
      <c r="S194" s="68"/>
      <c r="T194" s="68"/>
      <c r="U194" s="68"/>
      <c r="V194" s="68"/>
      <c r="W194" s="68"/>
    </row>
    <row r="195" spans="3:23" hidden="1" x14ac:dyDescent="0.2">
      <c r="C195" s="70"/>
      <c r="D195" s="70"/>
      <c r="E195" s="71"/>
      <c r="F195" s="81"/>
      <c r="G195" s="73"/>
      <c r="H195" s="68"/>
      <c r="I195" s="68"/>
      <c r="J195" s="68"/>
      <c r="K195" s="68"/>
      <c r="L195" s="68"/>
      <c r="M195" s="68"/>
      <c r="N195" s="68"/>
      <c r="O195" s="68"/>
      <c r="P195" s="68"/>
      <c r="Q195" s="68"/>
      <c r="R195" s="68"/>
      <c r="S195" s="68"/>
      <c r="T195" s="68"/>
      <c r="U195" s="68"/>
      <c r="V195" s="68"/>
      <c r="W195" s="68"/>
    </row>
    <row r="196" spans="3:23" hidden="1" x14ac:dyDescent="0.2">
      <c r="C196" s="70"/>
      <c r="D196" s="70"/>
      <c r="E196" s="71"/>
      <c r="F196" s="81"/>
      <c r="G196" s="73"/>
      <c r="H196" s="68"/>
      <c r="I196" s="68"/>
      <c r="J196" s="68"/>
      <c r="K196" s="68"/>
      <c r="L196" s="68"/>
      <c r="M196" s="68"/>
      <c r="N196" s="68"/>
      <c r="O196" s="68"/>
      <c r="P196" s="68"/>
      <c r="Q196" s="68"/>
      <c r="R196" s="68"/>
      <c r="S196" s="68"/>
      <c r="T196" s="68"/>
      <c r="U196" s="68"/>
      <c r="V196" s="68"/>
      <c r="W196" s="68"/>
    </row>
    <row r="197" spans="3:23" hidden="1" x14ac:dyDescent="0.2">
      <c r="C197" s="70"/>
      <c r="D197" s="70"/>
      <c r="E197" s="71"/>
      <c r="F197" s="81"/>
      <c r="G197" s="73"/>
      <c r="H197" s="68"/>
      <c r="I197" s="68"/>
      <c r="J197" s="68"/>
      <c r="K197" s="68"/>
      <c r="L197" s="68"/>
      <c r="M197" s="68"/>
      <c r="N197" s="68"/>
      <c r="O197" s="68"/>
      <c r="P197" s="68"/>
      <c r="Q197" s="68"/>
      <c r="R197" s="68"/>
      <c r="S197" s="68"/>
      <c r="T197" s="68"/>
      <c r="U197" s="68"/>
      <c r="V197" s="68"/>
      <c r="W197" s="68"/>
    </row>
    <row r="198" spans="3:23" hidden="1" x14ac:dyDescent="0.2">
      <c r="C198" s="70"/>
      <c r="D198" s="70"/>
      <c r="E198" s="71"/>
      <c r="F198" s="81"/>
      <c r="G198" s="73"/>
      <c r="H198" s="68"/>
      <c r="I198" s="68"/>
      <c r="J198" s="68"/>
      <c r="K198" s="68"/>
      <c r="L198" s="68"/>
      <c r="M198" s="68"/>
      <c r="N198" s="68"/>
      <c r="O198" s="68"/>
      <c r="P198" s="68"/>
      <c r="Q198" s="68"/>
      <c r="R198" s="68"/>
      <c r="S198" s="68"/>
      <c r="T198" s="68"/>
      <c r="U198" s="68"/>
      <c r="V198" s="68"/>
      <c r="W198" s="68"/>
    </row>
    <row r="199" spans="3:23" hidden="1" x14ac:dyDescent="0.2">
      <c r="C199" s="70"/>
      <c r="D199" s="70"/>
      <c r="E199" s="71"/>
      <c r="F199" s="81"/>
      <c r="G199" s="73"/>
      <c r="H199" s="68"/>
      <c r="I199" s="68"/>
      <c r="J199" s="68"/>
      <c r="K199" s="68"/>
      <c r="L199" s="68"/>
      <c r="M199" s="68"/>
      <c r="N199" s="68"/>
      <c r="O199" s="68"/>
      <c r="P199" s="68"/>
      <c r="Q199" s="68"/>
      <c r="R199" s="68"/>
      <c r="S199" s="68"/>
      <c r="T199" s="68"/>
      <c r="U199" s="68"/>
      <c r="V199" s="68"/>
      <c r="W199" s="68"/>
    </row>
    <row r="200" spans="3:23" hidden="1" x14ac:dyDescent="0.2">
      <c r="C200" s="70"/>
      <c r="D200" s="70"/>
      <c r="E200" s="71"/>
      <c r="F200" s="81"/>
      <c r="G200" s="73"/>
      <c r="H200" s="68"/>
      <c r="I200" s="68"/>
      <c r="J200" s="68"/>
      <c r="K200" s="68"/>
      <c r="L200" s="68"/>
      <c r="M200" s="68"/>
      <c r="N200" s="68"/>
      <c r="O200" s="68"/>
      <c r="P200" s="68"/>
      <c r="Q200" s="68"/>
      <c r="R200" s="68"/>
      <c r="S200" s="68"/>
      <c r="T200" s="68"/>
      <c r="U200" s="68"/>
      <c r="V200" s="68"/>
      <c r="W200" s="68"/>
    </row>
    <row r="201" spans="3:23" hidden="1" x14ac:dyDescent="0.2">
      <c r="C201" s="70"/>
      <c r="D201" s="70"/>
      <c r="E201" s="71"/>
      <c r="F201" s="81"/>
      <c r="G201" s="73"/>
      <c r="H201" s="68"/>
      <c r="I201" s="68"/>
      <c r="J201" s="68"/>
      <c r="K201" s="68"/>
      <c r="L201" s="68"/>
      <c r="M201" s="68"/>
      <c r="N201" s="68"/>
      <c r="O201" s="68"/>
      <c r="P201" s="68"/>
      <c r="Q201" s="68"/>
      <c r="R201" s="68"/>
      <c r="S201" s="68"/>
      <c r="T201" s="68"/>
      <c r="U201" s="68"/>
      <c r="V201" s="68"/>
      <c r="W201" s="68"/>
    </row>
    <row r="202" spans="3:23" hidden="1" x14ac:dyDescent="0.2">
      <c r="C202" s="70"/>
      <c r="D202" s="70"/>
      <c r="E202" s="71"/>
      <c r="F202" s="81"/>
      <c r="G202" s="73"/>
      <c r="H202" s="68"/>
      <c r="I202" s="68"/>
      <c r="J202" s="68"/>
      <c r="K202" s="68"/>
      <c r="L202" s="68"/>
      <c r="M202" s="68"/>
      <c r="N202" s="68"/>
      <c r="O202" s="68"/>
      <c r="P202" s="68"/>
      <c r="Q202" s="68"/>
      <c r="R202" s="68"/>
      <c r="S202" s="68"/>
      <c r="T202" s="68"/>
      <c r="U202" s="68"/>
      <c r="V202" s="68"/>
      <c r="W202" s="68"/>
    </row>
    <row r="203" spans="3:23" hidden="1" x14ac:dyDescent="0.2">
      <c r="C203" s="70"/>
      <c r="D203" s="70"/>
      <c r="E203" s="71"/>
      <c r="F203" s="81"/>
      <c r="G203" s="73"/>
      <c r="H203" s="68"/>
      <c r="I203" s="68"/>
      <c r="J203" s="68"/>
      <c r="K203" s="68"/>
      <c r="L203" s="68"/>
      <c r="M203" s="68"/>
      <c r="N203" s="68"/>
      <c r="O203" s="68"/>
      <c r="P203" s="68"/>
      <c r="Q203" s="68"/>
      <c r="R203" s="68"/>
      <c r="S203" s="68"/>
      <c r="T203" s="68"/>
      <c r="U203" s="68"/>
      <c r="V203" s="68"/>
      <c r="W203" s="68"/>
    </row>
    <row r="204" spans="3:23" hidden="1" x14ac:dyDescent="0.2">
      <c r="C204" s="70"/>
      <c r="D204" s="70"/>
      <c r="E204" s="71"/>
      <c r="F204" s="81"/>
      <c r="G204" s="73"/>
      <c r="H204" s="68"/>
      <c r="I204" s="68"/>
      <c r="J204" s="68"/>
      <c r="K204" s="68"/>
      <c r="L204" s="68"/>
      <c r="M204" s="68"/>
      <c r="N204" s="68"/>
      <c r="O204" s="68"/>
      <c r="P204" s="68"/>
      <c r="Q204" s="68"/>
      <c r="R204" s="68"/>
      <c r="S204" s="68"/>
      <c r="T204" s="68"/>
      <c r="U204" s="68"/>
      <c r="V204" s="68"/>
      <c r="W204" s="68"/>
    </row>
    <row r="205" spans="3:23" hidden="1" x14ac:dyDescent="0.2">
      <c r="C205" s="70"/>
      <c r="D205" s="70"/>
      <c r="E205" s="71"/>
      <c r="F205" s="81"/>
      <c r="G205" s="73"/>
      <c r="H205" s="68"/>
      <c r="I205" s="68"/>
      <c r="J205" s="68"/>
      <c r="K205" s="68"/>
      <c r="L205" s="68"/>
      <c r="M205" s="68"/>
      <c r="N205" s="68"/>
      <c r="O205" s="68"/>
      <c r="P205" s="68"/>
      <c r="Q205" s="68"/>
      <c r="R205" s="68"/>
      <c r="S205" s="68"/>
      <c r="T205" s="68"/>
      <c r="U205" s="68"/>
      <c r="V205" s="68"/>
      <c r="W205" s="68"/>
    </row>
    <row r="206" spans="3:23" hidden="1" x14ac:dyDescent="0.2">
      <c r="C206" s="70"/>
      <c r="D206" s="70"/>
      <c r="E206" s="71"/>
      <c r="F206" s="81"/>
      <c r="G206" s="73"/>
      <c r="H206" s="68"/>
      <c r="I206" s="68"/>
      <c r="J206" s="68"/>
      <c r="K206" s="68"/>
      <c r="L206" s="68"/>
      <c r="M206" s="68"/>
      <c r="N206" s="68"/>
      <c r="O206" s="68"/>
      <c r="P206" s="68"/>
      <c r="Q206" s="68"/>
      <c r="R206" s="68"/>
      <c r="S206" s="68"/>
      <c r="T206" s="68"/>
      <c r="U206" s="68"/>
      <c r="V206" s="68"/>
      <c r="W206" s="68"/>
    </row>
    <row r="207" spans="3:23" hidden="1" x14ac:dyDescent="0.2">
      <c r="C207" s="70"/>
      <c r="D207" s="70"/>
      <c r="E207" s="71"/>
      <c r="F207" s="81"/>
      <c r="G207" s="73"/>
      <c r="H207" s="68"/>
      <c r="I207" s="68"/>
      <c r="J207" s="68"/>
      <c r="K207" s="68"/>
      <c r="L207" s="68"/>
      <c r="M207" s="68"/>
      <c r="N207" s="68"/>
      <c r="O207" s="68"/>
      <c r="P207" s="68"/>
      <c r="Q207" s="68"/>
      <c r="R207" s="68"/>
      <c r="S207" s="68"/>
      <c r="T207" s="68"/>
      <c r="U207" s="68"/>
      <c r="V207" s="68"/>
      <c r="W207" s="68"/>
    </row>
    <row r="208" spans="3:23" hidden="1" x14ac:dyDescent="0.2">
      <c r="C208" s="70"/>
      <c r="D208" s="70"/>
      <c r="E208" s="71"/>
      <c r="F208" s="81"/>
      <c r="G208" s="73"/>
      <c r="H208" s="68"/>
      <c r="I208" s="68"/>
      <c r="J208" s="68"/>
      <c r="K208" s="68"/>
      <c r="L208" s="68"/>
      <c r="M208" s="68"/>
      <c r="N208" s="68"/>
      <c r="O208" s="68"/>
      <c r="P208" s="68"/>
      <c r="Q208" s="68"/>
      <c r="R208" s="68"/>
      <c r="S208" s="68"/>
      <c r="T208" s="68"/>
      <c r="U208" s="68"/>
      <c r="V208" s="68"/>
      <c r="W208" s="68"/>
    </row>
    <row r="209" spans="3:23" hidden="1" x14ac:dyDescent="0.2">
      <c r="C209" s="70"/>
      <c r="D209" s="70"/>
      <c r="E209" s="71"/>
      <c r="F209" s="81"/>
      <c r="G209" s="73"/>
      <c r="H209" s="68"/>
      <c r="I209" s="68"/>
      <c r="J209" s="68"/>
      <c r="K209" s="68"/>
      <c r="L209" s="68"/>
      <c r="M209" s="68"/>
      <c r="N209" s="68"/>
      <c r="O209" s="68"/>
      <c r="P209" s="68"/>
      <c r="Q209" s="68"/>
      <c r="R209" s="68"/>
      <c r="S209" s="68"/>
      <c r="T209" s="68"/>
      <c r="U209" s="68"/>
      <c r="V209" s="68"/>
      <c r="W209" s="68"/>
    </row>
    <row r="210" spans="3:23" hidden="1" x14ac:dyDescent="0.2">
      <c r="C210" s="70"/>
      <c r="D210" s="70"/>
      <c r="E210" s="71"/>
      <c r="F210" s="81"/>
      <c r="G210" s="73"/>
      <c r="H210" s="68"/>
      <c r="I210" s="68"/>
      <c r="J210" s="68"/>
      <c r="K210" s="68"/>
      <c r="L210" s="68"/>
      <c r="M210" s="68"/>
      <c r="N210" s="68"/>
      <c r="O210" s="68"/>
      <c r="P210" s="68"/>
      <c r="Q210" s="68"/>
      <c r="R210" s="68"/>
      <c r="S210" s="68"/>
      <c r="T210" s="68"/>
      <c r="U210" s="68"/>
      <c r="V210" s="68"/>
      <c r="W210" s="68"/>
    </row>
    <row r="211" spans="3:23" hidden="1" x14ac:dyDescent="0.2">
      <c r="C211" s="70"/>
      <c r="D211" s="70"/>
      <c r="E211" s="71"/>
      <c r="F211" s="81"/>
      <c r="G211" s="73"/>
      <c r="H211" s="68"/>
      <c r="I211" s="68"/>
      <c r="J211" s="68"/>
      <c r="K211" s="68"/>
      <c r="L211" s="68"/>
      <c r="M211" s="68"/>
      <c r="N211" s="68"/>
      <c r="O211" s="68"/>
      <c r="P211" s="68"/>
      <c r="Q211" s="68"/>
      <c r="R211" s="68"/>
      <c r="S211" s="68"/>
      <c r="T211" s="68"/>
      <c r="U211" s="68"/>
      <c r="V211" s="68"/>
      <c r="W211" s="68"/>
    </row>
    <row r="212" spans="3:23" hidden="1" x14ac:dyDescent="0.2">
      <c r="C212" s="70"/>
      <c r="D212" s="70"/>
      <c r="E212" s="71"/>
      <c r="F212" s="81"/>
      <c r="G212" s="73"/>
      <c r="H212" s="68"/>
      <c r="I212" s="68"/>
      <c r="J212" s="68"/>
      <c r="K212" s="68"/>
      <c r="L212" s="68"/>
      <c r="M212" s="68"/>
      <c r="N212" s="68"/>
      <c r="O212" s="68"/>
      <c r="P212" s="68"/>
      <c r="Q212" s="68"/>
      <c r="R212" s="68"/>
      <c r="S212" s="68"/>
      <c r="T212" s="68"/>
      <c r="U212" s="68"/>
      <c r="V212" s="68"/>
      <c r="W212" s="68"/>
    </row>
    <row r="213" spans="3:23" hidden="1" x14ac:dyDescent="0.2">
      <c r="C213" s="70"/>
      <c r="D213" s="70"/>
      <c r="E213" s="71"/>
      <c r="F213" s="81"/>
      <c r="G213" s="73"/>
      <c r="H213" s="68"/>
      <c r="I213" s="68"/>
      <c r="J213" s="68"/>
      <c r="K213" s="68"/>
      <c r="L213" s="68"/>
      <c r="M213" s="68"/>
      <c r="N213" s="68"/>
      <c r="O213" s="68"/>
      <c r="P213" s="68"/>
      <c r="Q213" s="68"/>
      <c r="R213" s="68"/>
      <c r="S213" s="68"/>
      <c r="T213" s="68"/>
      <c r="U213" s="68"/>
      <c r="V213" s="68"/>
      <c r="W213" s="68"/>
    </row>
    <row r="214" spans="3:23" hidden="1" x14ac:dyDescent="0.2">
      <c r="C214" s="70"/>
      <c r="D214" s="70"/>
      <c r="E214" s="71"/>
      <c r="F214" s="81"/>
      <c r="G214" s="73"/>
      <c r="H214" s="68"/>
      <c r="I214" s="68"/>
      <c r="J214" s="68"/>
      <c r="K214" s="68"/>
      <c r="L214" s="68"/>
      <c r="M214" s="68"/>
      <c r="N214" s="68"/>
      <c r="O214" s="68"/>
      <c r="P214" s="68"/>
      <c r="Q214" s="68"/>
      <c r="R214" s="68"/>
      <c r="S214" s="68"/>
      <c r="T214" s="68"/>
      <c r="U214" s="68"/>
      <c r="V214" s="68"/>
      <c r="W214" s="68"/>
    </row>
    <row r="215" spans="3:23" hidden="1" x14ac:dyDescent="0.2">
      <c r="C215" s="70"/>
      <c r="D215" s="70"/>
      <c r="E215" s="71"/>
      <c r="F215" s="81"/>
      <c r="G215" s="73"/>
      <c r="H215" s="68"/>
      <c r="I215" s="68"/>
      <c r="J215" s="68"/>
      <c r="K215" s="68"/>
      <c r="L215" s="68"/>
      <c r="M215" s="68"/>
      <c r="N215" s="68"/>
      <c r="O215" s="68"/>
      <c r="P215" s="68"/>
      <c r="Q215" s="68"/>
      <c r="R215" s="68"/>
      <c r="S215" s="68"/>
      <c r="T215" s="68"/>
      <c r="U215" s="68"/>
      <c r="V215" s="68"/>
      <c r="W215" s="68"/>
    </row>
    <row r="216" spans="3:23" hidden="1" x14ac:dyDescent="0.2">
      <c r="C216" s="70"/>
      <c r="D216" s="70"/>
      <c r="E216" s="71"/>
      <c r="F216" s="81"/>
      <c r="G216" s="73"/>
      <c r="H216" s="68"/>
      <c r="I216" s="68"/>
      <c r="J216" s="68"/>
      <c r="K216" s="68"/>
      <c r="L216" s="68"/>
      <c r="M216" s="68"/>
      <c r="N216" s="68"/>
      <c r="O216" s="68"/>
      <c r="P216" s="68"/>
      <c r="Q216" s="68"/>
      <c r="R216" s="68"/>
      <c r="S216" s="68"/>
      <c r="T216" s="68"/>
      <c r="U216" s="68"/>
      <c r="V216" s="68"/>
      <c r="W216" s="68"/>
    </row>
    <row r="217" spans="3:23" hidden="1" x14ac:dyDescent="0.2">
      <c r="C217" s="70"/>
      <c r="D217" s="70"/>
      <c r="E217" s="71"/>
      <c r="F217" s="81"/>
      <c r="G217" s="73"/>
      <c r="H217" s="68"/>
      <c r="I217" s="68"/>
      <c r="J217" s="68"/>
      <c r="K217" s="68"/>
      <c r="L217" s="68"/>
      <c r="M217" s="68"/>
      <c r="N217" s="68"/>
      <c r="O217" s="68"/>
      <c r="P217" s="68"/>
      <c r="Q217" s="68"/>
      <c r="R217" s="68"/>
      <c r="S217" s="68"/>
      <c r="T217" s="68"/>
      <c r="U217" s="68"/>
      <c r="V217" s="68"/>
      <c r="W217" s="68"/>
    </row>
    <row r="218" spans="3:23" hidden="1" x14ac:dyDescent="0.2">
      <c r="C218" s="70"/>
      <c r="D218" s="70"/>
      <c r="E218" s="71"/>
      <c r="F218" s="81"/>
      <c r="G218" s="73"/>
      <c r="H218" s="68"/>
      <c r="I218" s="68"/>
      <c r="J218" s="68"/>
      <c r="K218" s="68"/>
      <c r="L218" s="68"/>
      <c r="M218" s="68"/>
      <c r="N218" s="68"/>
      <c r="O218" s="68"/>
      <c r="P218" s="68"/>
      <c r="Q218" s="68"/>
      <c r="R218" s="68"/>
      <c r="S218" s="68"/>
      <c r="T218" s="68"/>
      <c r="U218" s="68"/>
      <c r="V218" s="68"/>
      <c r="W218" s="68"/>
    </row>
    <row r="219" spans="3:23" hidden="1" x14ac:dyDescent="0.2">
      <c r="C219" s="70"/>
      <c r="D219" s="70"/>
      <c r="E219" s="71"/>
      <c r="F219" s="81"/>
      <c r="G219" s="73"/>
      <c r="H219" s="68"/>
      <c r="I219" s="68"/>
      <c r="J219" s="68"/>
      <c r="K219" s="68"/>
      <c r="L219" s="68"/>
      <c r="M219" s="68"/>
      <c r="N219" s="68"/>
      <c r="O219" s="68"/>
      <c r="P219" s="68"/>
      <c r="Q219" s="68"/>
      <c r="R219" s="68"/>
      <c r="S219" s="68"/>
      <c r="T219" s="68"/>
      <c r="U219" s="68"/>
      <c r="V219" s="68"/>
      <c r="W219" s="68"/>
    </row>
    <row r="220" spans="3:23" hidden="1" x14ac:dyDescent="0.2">
      <c r="C220" s="70"/>
      <c r="D220" s="70"/>
      <c r="E220" s="71"/>
      <c r="F220" s="81"/>
      <c r="G220" s="73"/>
      <c r="H220" s="68"/>
      <c r="I220" s="68"/>
      <c r="J220" s="68"/>
      <c r="K220" s="68"/>
      <c r="L220" s="68"/>
      <c r="M220" s="68"/>
      <c r="N220" s="68"/>
      <c r="O220" s="68"/>
      <c r="P220" s="68"/>
      <c r="Q220" s="68"/>
      <c r="R220" s="68"/>
      <c r="S220" s="68"/>
      <c r="T220" s="68"/>
      <c r="U220" s="68"/>
      <c r="V220" s="68"/>
      <c r="W220" s="68"/>
    </row>
    <row r="221" spans="3:23" hidden="1" x14ac:dyDescent="0.2">
      <c r="C221" s="70"/>
      <c r="D221" s="70"/>
      <c r="E221" s="71"/>
      <c r="F221" s="81"/>
      <c r="G221" s="73"/>
      <c r="H221" s="68"/>
      <c r="I221" s="68"/>
      <c r="J221" s="68"/>
      <c r="K221" s="68"/>
      <c r="L221" s="68"/>
      <c r="M221" s="68"/>
      <c r="N221" s="68"/>
      <c r="O221" s="68"/>
      <c r="P221" s="68"/>
      <c r="Q221" s="68"/>
      <c r="R221" s="68"/>
      <c r="S221" s="68"/>
      <c r="T221" s="68"/>
      <c r="U221" s="68"/>
      <c r="V221" s="68"/>
      <c r="W221" s="68"/>
    </row>
    <row r="222" spans="3:23" hidden="1" x14ac:dyDescent="0.2">
      <c r="C222" s="70"/>
      <c r="D222" s="70"/>
      <c r="E222" s="71"/>
      <c r="F222" s="81"/>
      <c r="G222" s="73"/>
      <c r="H222" s="68"/>
      <c r="I222" s="68"/>
      <c r="J222" s="68"/>
      <c r="K222" s="68"/>
      <c r="L222" s="68"/>
      <c r="M222" s="68"/>
      <c r="N222" s="68"/>
      <c r="O222" s="68"/>
      <c r="P222" s="68"/>
      <c r="Q222" s="68"/>
      <c r="R222" s="68"/>
      <c r="S222" s="68"/>
      <c r="T222" s="68"/>
      <c r="U222" s="68"/>
      <c r="V222" s="68"/>
      <c r="W222" s="68"/>
    </row>
    <row r="223" spans="3:23" hidden="1" x14ac:dyDescent="0.2">
      <c r="C223" s="70"/>
      <c r="D223" s="70"/>
      <c r="E223" s="71"/>
      <c r="F223" s="81"/>
      <c r="G223" s="73"/>
      <c r="H223" s="68"/>
      <c r="I223" s="68"/>
      <c r="J223" s="68"/>
      <c r="K223" s="68"/>
      <c r="L223" s="68"/>
      <c r="M223" s="68"/>
      <c r="N223" s="68"/>
      <c r="O223" s="68"/>
      <c r="P223" s="68"/>
      <c r="Q223" s="68"/>
      <c r="R223" s="68"/>
      <c r="S223" s="68"/>
      <c r="T223" s="68"/>
      <c r="U223" s="68"/>
      <c r="V223" s="68"/>
      <c r="W223" s="68"/>
    </row>
    <row r="224" spans="3:23" hidden="1" x14ac:dyDescent="0.2">
      <c r="C224" s="70"/>
      <c r="D224" s="70"/>
      <c r="E224" s="71"/>
      <c r="F224" s="81"/>
      <c r="G224" s="73"/>
      <c r="H224" s="68"/>
      <c r="I224" s="68"/>
      <c r="J224" s="68"/>
      <c r="K224" s="68"/>
      <c r="L224" s="68"/>
      <c r="M224" s="68"/>
      <c r="N224" s="68"/>
      <c r="O224" s="68"/>
      <c r="P224" s="68"/>
      <c r="Q224" s="68"/>
      <c r="R224" s="68"/>
      <c r="S224" s="68"/>
      <c r="T224" s="68"/>
      <c r="U224" s="68"/>
      <c r="V224" s="68"/>
      <c r="W224" s="68"/>
    </row>
    <row r="225" spans="3:23" hidden="1" x14ac:dyDescent="0.2">
      <c r="C225" s="70"/>
      <c r="D225" s="70"/>
      <c r="E225" s="71"/>
      <c r="F225" s="81"/>
      <c r="G225" s="73"/>
      <c r="H225" s="68"/>
      <c r="I225" s="68"/>
      <c r="J225" s="68"/>
      <c r="K225" s="68"/>
      <c r="L225" s="68"/>
      <c r="M225" s="68"/>
      <c r="N225" s="68"/>
      <c r="O225" s="68"/>
      <c r="P225" s="68"/>
      <c r="Q225" s="68"/>
      <c r="R225" s="68"/>
      <c r="S225" s="68"/>
      <c r="T225" s="68"/>
      <c r="U225" s="68"/>
      <c r="V225" s="68"/>
      <c r="W225" s="68"/>
    </row>
    <row r="226" spans="3:23" hidden="1" x14ac:dyDescent="0.2">
      <c r="C226" s="70"/>
      <c r="D226" s="70"/>
      <c r="E226" s="71"/>
      <c r="F226" s="81"/>
      <c r="G226" s="73"/>
      <c r="H226" s="68"/>
      <c r="I226" s="68"/>
      <c r="J226" s="68"/>
      <c r="K226" s="68"/>
      <c r="L226" s="68"/>
      <c r="M226" s="68"/>
      <c r="N226" s="68"/>
      <c r="O226" s="68"/>
      <c r="P226" s="68"/>
      <c r="Q226" s="68"/>
      <c r="R226" s="68"/>
      <c r="S226" s="68"/>
      <c r="T226" s="68"/>
      <c r="U226" s="68"/>
      <c r="V226" s="68"/>
      <c r="W226" s="68"/>
    </row>
    <row r="227" spans="3:23" hidden="1" x14ac:dyDescent="0.2">
      <c r="C227" s="70"/>
      <c r="D227" s="70"/>
      <c r="E227" s="71"/>
      <c r="F227" s="81"/>
      <c r="G227" s="73"/>
      <c r="H227" s="68"/>
      <c r="I227" s="68"/>
      <c r="J227" s="68"/>
      <c r="K227" s="68"/>
      <c r="L227" s="68"/>
      <c r="M227" s="68"/>
      <c r="N227" s="68"/>
      <c r="O227" s="68"/>
      <c r="P227" s="68"/>
      <c r="Q227" s="68"/>
      <c r="R227" s="68"/>
      <c r="S227" s="68"/>
      <c r="T227" s="68"/>
      <c r="U227" s="68"/>
      <c r="V227" s="68"/>
      <c r="W227" s="68"/>
    </row>
    <row r="228" spans="3:23" hidden="1" x14ac:dyDescent="0.2">
      <c r="C228" s="70"/>
      <c r="D228" s="70"/>
      <c r="E228" s="71"/>
      <c r="F228" s="81"/>
      <c r="G228" s="73"/>
      <c r="H228" s="68"/>
      <c r="I228" s="68"/>
      <c r="J228" s="68"/>
      <c r="K228" s="68"/>
      <c r="L228" s="68"/>
      <c r="M228" s="68"/>
      <c r="N228" s="68"/>
      <c r="O228" s="68"/>
      <c r="P228" s="68"/>
      <c r="Q228" s="68"/>
      <c r="R228" s="68"/>
      <c r="S228" s="68"/>
      <c r="T228" s="68"/>
      <c r="U228" s="68"/>
      <c r="V228" s="68"/>
      <c r="W228" s="68"/>
    </row>
    <row r="229" spans="3:23" hidden="1" x14ac:dyDescent="0.2">
      <c r="C229" s="70"/>
      <c r="D229" s="70"/>
      <c r="E229" s="71"/>
      <c r="F229" s="81"/>
      <c r="G229" s="73"/>
      <c r="H229" s="68"/>
      <c r="I229" s="68"/>
      <c r="J229" s="68"/>
      <c r="K229" s="68"/>
      <c r="L229" s="68"/>
      <c r="M229" s="68"/>
      <c r="N229" s="68"/>
      <c r="O229" s="68"/>
      <c r="P229" s="68"/>
      <c r="Q229" s="68"/>
      <c r="R229" s="68"/>
      <c r="S229" s="68"/>
      <c r="T229" s="68"/>
      <c r="U229" s="68"/>
      <c r="V229" s="68"/>
      <c r="W229" s="68"/>
    </row>
    <row r="230" spans="3:23" hidden="1" x14ac:dyDescent="0.2">
      <c r="C230" s="70"/>
      <c r="D230" s="70"/>
      <c r="E230" s="71"/>
      <c r="F230" s="81"/>
      <c r="G230" s="73"/>
      <c r="H230" s="68"/>
      <c r="I230" s="68"/>
      <c r="J230" s="68"/>
      <c r="K230" s="68"/>
      <c r="L230" s="68"/>
      <c r="M230" s="68"/>
      <c r="N230" s="68"/>
      <c r="O230" s="68"/>
      <c r="P230" s="68"/>
      <c r="Q230" s="68"/>
      <c r="R230" s="68"/>
      <c r="S230" s="68"/>
      <c r="T230" s="68"/>
      <c r="U230" s="68"/>
      <c r="V230" s="68"/>
      <c r="W230" s="68"/>
    </row>
    <row r="231" spans="3:23" hidden="1" x14ac:dyDescent="0.2">
      <c r="C231" s="70"/>
      <c r="D231" s="70"/>
      <c r="E231" s="71"/>
      <c r="F231" s="81"/>
      <c r="G231" s="73"/>
      <c r="H231" s="68"/>
      <c r="I231" s="68"/>
      <c r="J231" s="68"/>
      <c r="K231" s="68"/>
      <c r="L231" s="68"/>
      <c r="M231" s="68"/>
      <c r="N231" s="68"/>
      <c r="O231" s="68"/>
      <c r="P231" s="68"/>
      <c r="Q231" s="68"/>
      <c r="R231" s="68"/>
      <c r="S231" s="68"/>
      <c r="T231" s="68"/>
      <c r="U231" s="68"/>
      <c r="V231" s="68"/>
      <c r="W231" s="68"/>
    </row>
    <row r="232" spans="3:23" hidden="1" x14ac:dyDescent="0.2">
      <c r="C232" s="70"/>
      <c r="D232" s="70"/>
      <c r="E232" s="71"/>
      <c r="F232" s="81"/>
      <c r="G232" s="73"/>
      <c r="H232" s="68"/>
      <c r="I232" s="68"/>
      <c r="J232" s="68"/>
      <c r="K232" s="68"/>
      <c r="L232" s="68"/>
      <c r="M232" s="68"/>
      <c r="N232" s="68"/>
      <c r="O232" s="68"/>
      <c r="P232" s="68"/>
      <c r="Q232" s="68"/>
      <c r="R232" s="68"/>
      <c r="S232" s="68"/>
      <c r="T232" s="68"/>
      <c r="U232" s="68"/>
      <c r="V232" s="68"/>
      <c r="W232" s="68"/>
    </row>
    <row r="233" spans="3:23" hidden="1" x14ac:dyDescent="0.2">
      <c r="C233" s="70"/>
      <c r="D233" s="70"/>
      <c r="E233" s="71"/>
      <c r="F233" s="81"/>
      <c r="G233" s="73"/>
      <c r="H233" s="68"/>
      <c r="I233" s="68"/>
      <c r="J233" s="68"/>
      <c r="K233" s="68"/>
      <c r="L233" s="68"/>
      <c r="M233" s="68"/>
      <c r="N233" s="68"/>
      <c r="O233" s="68"/>
      <c r="P233" s="68"/>
      <c r="Q233" s="68"/>
      <c r="R233" s="68"/>
      <c r="S233" s="68"/>
      <c r="T233" s="68"/>
      <c r="U233" s="68"/>
      <c r="V233" s="68"/>
      <c r="W233" s="68"/>
    </row>
    <row r="234" spans="3:23" hidden="1" x14ac:dyDescent="0.2">
      <c r="C234" s="70"/>
      <c r="D234" s="70"/>
      <c r="E234" s="71"/>
      <c r="F234" s="81"/>
      <c r="G234" s="73"/>
      <c r="H234" s="68"/>
      <c r="I234" s="68"/>
      <c r="J234" s="68"/>
      <c r="K234" s="68"/>
      <c r="L234" s="68"/>
      <c r="M234" s="68"/>
      <c r="N234" s="68"/>
      <c r="O234" s="68"/>
      <c r="P234" s="68"/>
      <c r="Q234" s="68"/>
      <c r="R234" s="68"/>
      <c r="S234" s="68"/>
      <c r="T234" s="68"/>
      <c r="U234" s="68"/>
      <c r="V234" s="68"/>
      <c r="W234" s="68"/>
    </row>
    <row r="235" spans="3:23" hidden="1" x14ac:dyDescent="0.2">
      <c r="C235" s="70"/>
      <c r="D235" s="70"/>
      <c r="E235" s="71"/>
      <c r="F235" s="81"/>
      <c r="G235" s="73"/>
      <c r="H235" s="68"/>
      <c r="I235" s="68"/>
      <c r="J235" s="68"/>
      <c r="K235" s="68"/>
      <c r="L235" s="68"/>
      <c r="M235" s="68"/>
      <c r="N235" s="68"/>
      <c r="O235" s="68"/>
      <c r="P235" s="68"/>
      <c r="Q235" s="68"/>
      <c r="R235" s="68"/>
      <c r="S235" s="68"/>
      <c r="T235" s="68"/>
      <c r="U235" s="68"/>
      <c r="V235" s="68"/>
      <c r="W235" s="68"/>
    </row>
    <row r="236" spans="3:23" hidden="1" x14ac:dyDescent="0.2">
      <c r="C236" s="70"/>
      <c r="D236" s="70"/>
      <c r="E236" s="71"/>
      <c r="F236" s="81"/>
      <c r="G236" s="73"/>
      <c r="H236" s="68"/>
      <c r="I236" s="68"/>
      <c r="J236" s="68"/>
      <c r="K236" s="68"/>
      <c r="L236" s="68"/>
      <c r="M236" s="68"/>
      <c r="N236" s="68"/>
      <c r="O236" s="68"/>
      <c r="P236" s="68"/>
      <c r="Q236" s="68"/>
      <c r="R236" s="68"/>
      <c r="S236" s="68"/>
      <c r="T236" s="68"/>
      <c r="U236" s="68"/>
      <c r="V236" s="68"/>
      <c r="W236" s="68"/>
    </row>
    <row r="237" spans="3:23" hidden="1" x14ac:dyDescent="0.2">
      <c r="C237" s="70"/>
      <c r="D237" s="70"/>
      <c r="E237" s="71"/>
      <c r="F237" s="81"/>
      <c r="G237" s="73"/>
      <c r="H237" s="68"/>
      <c r="I237" s="68"/>
      <c r="J237" s="68"/>
      <c r="K237" s="68"/>
      <c r="L237" s="68"/>
      <c r="M237" s="68"/>
      <c r="N237" s="68"/>
      <c r="O237" s="68"/>
      <c r="P237" s="68"/>
      <c r="Q237" s="68"/>
      <c r="R237" s="68"/>
      <c r="S237" s="68"/>
      <c r="T237" s="68"/>
      <c r="U237" s="68"/>
      <c r="V237" s="68"/>
      <c r="W237" s="68"/>
    </row>
    <row r="238" spans="3:23" hidden="1" x14ac:dyDescent="0.2">
      <c r="C238" s="70"/>
      <c r="D238" s="70"/>
      <c r="E238" s="71"/>
      <c r="F238" s="81"/>
      <c r="G238" s="73"/>
      <c r="H238" s="68"/>
      <c r="I238" s="68"/>
      <c r="J238" s="68"/>
      <c r="K238" s="68"/>
      <c r="L238" s="68"/>
      <c r="M238" s="68"/>
      <c r="N238" s="68"/>
      <c r="O238" s="68"/>
      <c r="P238" s="68"/>
      <c r="Q238" s="68"/>
      <c r="R238" s="68"/>
      <c r="S238" s="68"/>
      <c r="T238" s="68"/>
      <c r="U238" s="68"/>
      <c r="V238" s="68"/>
      <c r="W238" s="68"/>
    </row>
    <row r="239" spans="3:23" hidden="1" x14ac:dyDescent="0.2">
      <c r="C239" s="70"/>
      <c r="D239" s="70"/>
      <c r="E239" s="71"/>
      <c r="F239" s="81"/>
      <c r="G239" s="73"/>
      <c r="H239" s="68"/>
      <c r="I239" s="68"/>
      <c r="J239" s="68"/>
      <c r="K239" s="68"/>
      <c r="L239" s="68"/>
      <c r="M239" s="68"/>
      <c r="N239" s="68"/>
      <c r="O239" s="68"/>
      <c r="P239" s="68"/>
      <c r="Q239" s="68"/>
      <c r="R239" s="68"/>
      <c r="S239" s="68"/>
      <c r="T239" s="68"/>
      <c r="U239" s="68"/>
      <c r="V239" s="68"/>
      <c r="W239" s="68"/>
    </row>
    <row r="240" spans="3:23" hidden="1" x14ac:dyDescent="0.2">
      <c r="C240" s="70"/>
      <c r="D240" s="70"/>
      <c r="E240" s="71"/>
      <c r="F240" s="81"/>
      <c r="G240" s="73"/>
      <c r="H240" s="68"/>
      <c r="I240" s="68"/>
      <c r="J240" s="68"/>
      <c r="K240" s="68"/>
      <c r="L240" s="68"/>
      <c r="M240" s="68"/>
      <c r="N240" s="68"/>
      <c r="O240" s="68"/>
      <c r="P240" s="68"/>
      <c r="Q240" s="68"/>
      <c r="R240" s="68"/>
      <c r="S240" s="68"/>
      <c r="T240" s="68"/>
      <c r="U240" s="68"/>
      <c r="V240" s="68"/>
      <c r="W240" s="68"/>
    </row>
    <row r="241" spans="3:23" hidden="1" x14ac:dyDescent="0.2">
      <c r="C241" s="70"/>
      <c r="D241" s="70"/>
      <c r="E241" s="71"/>
      <c r="F241" s="81"/>
      <c r="G241" s="73"/>
      <c r="H241" s="68"/>
      <c r="I241" s="68"/>
      <c r="J241" s="68"/>
      <c r="K241" s="68"/>
      <c r="L241" s="68"/>
      <c r="M241" s="68"/>
      <c r="N241" s="68"/>
      <c r="O241" s="68"/>
      <c r="P241" s="68"/>
      <c r="Q241" s="68"/>
      <c r="R241" s="68"/>
      <c r="S241" s="68"/>
      <c r="T241" s="68"/>
      <c r="U241" s="68"/>
      <c r="V241" s="68"/>
      <c r="W241" s="68"/>
    </row>
    <row r="242" spans="3:23" hidden="1" x14ac:dyDescent="0.2">
      <c r="C242" s="70"/>
      <c r="D242" s="70"/>
      <c r="E242" s="71"/>
      <c r="F242" s="81"/>
      <c r="G242" s="73"/>
      <c r="H242" s="68"/>
      <c r="I242" s="68"/>
      <c r="J242" s="68"/>
      <c r="K242" s="68"/>
      <c r="L242" s="68"/>
      <c r="M242" s="68"/>
      <c r="N242" s="68"/>
      <c r="O242" s="68"/>
      <c r="P242" s="68"/>
      <c r="Q242" s="68"/>
      <c r="R242" s="68"/>
      <c r="S242" s="68"/>
      <c r="T242" s="68"/>
      <c r="U242" s="68"/>
      <c r="V242" s="68"/>
      <c r="W242" s="68"/>
    </row>
    <row r="243" spans="3:23" hidden="1" x14ac:dyDescent="0.2">
      <c r="C243" s="70"/>
      <c r="D243" s="70"/>
      <c r="E243" s="71"/>
      <c r="F243" s="81"/>
      <c r="G243" s="73"/>
      <c r="H243" s="68"/>
      <c r="I243" s="68"/>
      <c r="J243" s="68"/>
      <c r="K243" s="68"/>
      <c r="L243" s="68"/>
      <c r="M243" s="68"/>
      <c r="N243" s="68"/>
      <c r="O243" s="68"/>
      <c r="P243" s="68"/>
      <c r="Q243" s="68"/>
      <c r="R243" s="68"/>
      <c r="S243" s="68"/>
      <c r="T243" s="68"/>
      <c r="U243" s="68"/>
      <c r="V243" s="68"/>
      <c r="W243" s="68"/>
    </row>
    <row r="244" spans="3:23" hidden="1" x14ac:dyDescent="0.2">
      <c r="C244" s="70"/>
      <c r="D244" s="70"/>
      <c r="E244" s="71"/>
      <c r="F244" s="81"/>
      <c r="G244" s="73"/>
      <c r="H244" s="68"/>
      <c r="I244" s="68"/>
      <c r="J244" s="68"/>
      <c r="K244" s="68"/>
      <c r="L244" s="68"/>
      <c r="M244" s="68"/>
      <c r="N244" s="68"/>
      <c r="O244" s="68"/>
      <c r="P244" s="68"/>
      <c r="Q244" s="68"/>
      <c r="R244" s="68"/>
      <c r="S244" s="68"/>
      <c r="T244" s="68"/>
      <c r="U244" s="68"/>
      <c r="V244" s="68"/>
      <c r="W244" s="68"/>
    </row>
    <row r="245" spans="3:23" hidden="1" x14ac:dyDescent="0.2">
      <c r="C245" s="70"/>
      <c r="D245" s="70"/>
      <c r="E245" s="71"/>
      <c r="F245" s="81"/>
      <c r="G245" s="73"/>
      <c r="H245" s="68"/>
      <c r="I245" s="68"/>
      <c r="J245" s="68"/>
      <c r="K245" s="68"/>
      <c r="L245" s="68"/>
      <c r="M245" s="68"/>
      <c r="N245" s="68"/>
      <c r="O245" s="68"/>
      <c r="P245" s="68"/>
      <c r="Q245" s="68"/>
      <c r="R245" s="68"/>
      <c r="S245" s="68"/>
      <c r="T245" s="68"/>
      <c r="U245" s="68"/>
      <c r="V245" s="68"/>
      <c r="W245" s="68"/>
    </row>
    <row r="246" spans="3:23" hidden="1" x14ac:dyDescent="0.2">
      <c r="C246" s="70"/>
      <c r="D246" s="70"/>
      <c r="E246" s="71"/>
      <c r="F246" s="81"/>
      <c r="G246" s="73"/>
      <c r="H246" s="68"/>
      <c r="I246" s="68"/>
      <c r="J246" s="68"/>
      <c r="K246" s="68"/>
      <c r="L246" s="68"/>
      <c r="M246" s="68"/>
      <c r="N246" s="68"/>
      <c r="O246" s="68"/>
      <c r="P246" s="68"/>
      <c r="Q246" s="68"/>
      <c r="R246" s="68"/>
      <c r="S246" s="68"/>
      <c r="T246" s="68"/>
      <c r="U246" s="68"/>
      <c r="V246" s="68"/>
      <c r="W246" s="68"/>
    </row>
    <row r="247" spans="3:23" hidden="1" x14ac:dyDescent="0.2">
      <c r="C247" s="70"/>
      <c r="D247" s="70"/>
      <c r="E247" s="71"/>
      <c r="F247" s="81"/>
      <c r="G247" s="73"/>
      <c r="H247" s="68"/>
      <c r="I247" s="68"/>
      <c r="J247" s="68"/>
      <c r="K247" s="68"/>
      <c r="L247" s="68"/>
      <c r="M247" s="68"/>
      <c r="N247" s="68"/>
      <c r="O247" s="68"/>
      <c r="P247" s="68"/>
      <c r="Q247" s="68"/>
      <c r="R247" s="68"/>
      <c r="S247" s="68"/>
      <c r="T247" s="68"/>
      <c r="U247" s="68"/>
      <c r="V247" s="68"/>
      <c r="W247" s="68"/>
    </row>
    <row r="248" spans="3:23" hidden="1" x14ac:dyDescent="0.2">
      <c r="C248" s="70"/>
      <c r="D248" s="70"/>
      <c r="E248" s="71"/>
      <c r="F248" s="81"/>
      <c r="G248" s="73"/>
      <c r="H248" s="68"/>
      <c r="I248" s="68"/>
      <c r="J248" s="68"/>
      <c r="K248" s="68"/>
      <c r="L248" s="68"/>
      <c r="M248" s="68"/>
      <c r="N248" s="68"/>
      <c r="O248" s="68"/>
      <c r="P248" s="68"/>
      <c r="Q248" s="68"/>
      <c r="R248" s="68"/>
      <c r="S248" s="68"/>
      <c r="T248" s="68"/>
      <c r="U248" s="68"/>
      <c r="V248" s="68"/>
      <c r="W248" s="68"/>
    </row>
    <row r="249" spans="3:23" hidden="1" x14ac:dyDescent="0.2">
      <c r="C249" s="70"/>
      <c r="D249" s="70"/>
      <c r="E249" s="71"/>
      <c r="F249" s="81"/>
      <c r="G249" s="73"/>
      <c r="H249" s="68"/>
      <c r="I249" s="68"/>
      <c r="J249" s="68"/>
      <c r="K249" s="68"/>
      <c r="L249" s="68"/>
      <c r="M249" s="68"/>
      <c r="N249" s="68"/>
      <c r="O249" s="68"/>
      <c r="P249" s="68"/>
      <c r="Q249" s="68"/>
      <c r="R249" s="68"/>
      <c r="S249" s="68"/>
      <c r="T249" s="68"/>
      <c r="U249" s="68"/>
      <c r="V249" s="68"/>
      <c r="W249" s="68"/>
    </row>
    <row r="250" spans="3:23" hidden="1" x14ac:dyDescent="0.2">
      <c r="C250" s="70"/>
      <c r="D250" s="70"/>
      <c r="E250" s="71"/>
      <c r="F250" s="81"/>
      <c r="G250" s="73"/>
      <c r="H250" s="68"/>
      <c r="I250" s="68"/>
      <c r="J250" s="68"/>
      <c r="K250" s="68"/>
      <c r="L250" s="68"/>
      <c r="M250" s="68"/>
      <c r="N250" s="68"/>
      <c r="O250" s="68"/>
      <c r="P250" s="68"/>
      <c r="Q250" s="68"/>
      <c r="R250" s="68"/>
      <c r="S250" s="68"/>
      <c r="T250" s="68"/>
      <c r="U250" s="68"/>
      <c r="V250" s="68"/>
      <c r="W250" s="68"/>
    </row>
    <row r="251" spans="3:23" hidden="1" x14ac:dyDescent="0.2">
      <c r="C251" s="70"/>
      <c r="D251" s="70"/>
      <c r="E251" s="71"/>
      <c r="F251" s="81"/>
      <c r="G251" s="73"/>
      <c r="H251" s="68"/>
      <c r="I251" s="68"/>
      <c r="J251" s="68"/>
      <c r="K251" s="68"/>
      <c r="L251" s="68"/>
      <c r="M251" s="68"/>
      <c r="N251" s="68"/>
      <c r="O251" s="68"/>
      <c r="P251" s="68"/>
      <c r="Q251" s="68"/>
      <c r="R251" s="68"/>
      <c r="S251" s="68"/>
      <c r="T251" s="68"/>
      <c r="U251" s="68"/>
      <c r="V251" s="68"/>
      <c r="W251" s="68"/>
    </row>
    <row r="252" spans="3:23" hidden="1" x14ac:dyDescent="0.2">
      <c r="C252" s="70"/>
      <c r="D252" s="70"/>
      <c r="E252" s="71"/>
      <c r="F252" s="81"/>
      <c r="G252" s="73"/>
      <c r="H252" s="68"/>
      <c r="I252" s="68"/>
      <c r="J252" s="68"/>
      <c r="K252" s="68"/>
      <c r="L252" s="68"/>
      <c r="M252" s="68"/>
      <c r="N252" s="68"/>
      <c r="O252" s="68"/>
      <c r="P252" s="68"/>
      <c r="Q252" s="68"/>
      <c r="R252" s="68"/>
      <c r="S252" s="68"/>
      <c r="T252" s="68"/>
      <c r="U252" s="68"/>
      <c r="V252" s="68"/>
      <c r="W252" s="68"/>
    </row>
    <row r="253" spans="3:23" hidden="1" x14ac:dyDescent="0.2">
      <c r="C253" s="70"/>
      <c r="D253" s="70"/>
      <c r="E253" s="71"/>
      <c r="F253" s="81"/>
      <c r="G253" s="73"/>
      <c r="H253" s="68"/>
      <c r="I253" s="68"/>
      <c r="J253" s="68"/>
      <c r="K253" s="68"/>
      <c r="L253" s="68"/>
      <c r="M253" s="68"/>
      <c r="N253" s="68"/>
      <c r="O253" s="68"/>
      <c r="P253" s="68"/>
      <c r="Q253" s="68"/>
      <c r="R253" s="68"/>
      <c r="S253" s="68"/>
      <c r="T253" s="68"/>
      <c r="U253" s="68"/>
      <c r="V253" s="68"/>
      <c r="W253" s="68"/>
    </row>
    <row r="254" spans="3:23" hidden="1" x14ac:dyDescent="0.2">
      <c r="C254" s="70"/>
      <c r="D254" s="70"/>
      <c r="E254" s="71"/>
      <c r="F254" s="81"/>
      <c r="G254" s="73"/>
      <c r="H254" s="68"/>
      <c r="I254" s="68"/>
      <c r="J254" s="68"/>
      <c r="K254" s="68"/>
      <c r="L254" s="68"/>
      <c r="M254" s="68"/>
      <c r="N254" s="68"/>
      <c r="O254" s="68"/>
      <c r="P254" s="68"/>
      <c r="Q254" s="68"/>
      <c r="R254" s="68"/>
      <c r="S254" s="68"/>
      <c r="T254" s="68"/>
      <c r="U254" s="68"/>
      <c r="V254" s="68"/>
      <c r="W254" s="68"/>
    </row>
    <row r="255" spans="3:23" hidden="1" x14ac:dyDescent="0.2">
      <c r="C255" s="70"/>
      <c r="D255" s="70"/>
      <c r="E255" s="71"/>
      <c r="F255" s="81"/>
      <c r="G255" s="73"/>
      <c r="H255" s="68"/>
      <c r="I255" s="68"/>
      <c r="J255" s="68"/>
      <c r="K255" s="68"/>
      <c r="L255" s="68"/>
      <c r="M255" s="68"/>
      <c r="N255" s="68"/>
      <c r="O255" s="68"/>
      <c r="P255" s="68"/>
      <c r="Q255" s="68"/>
      <c r="R255" s="68"/>
      <c r="S255" s="68"/>
      <c r="T255" s="68"/>
      <c r="U255" s="68"/>
      <c r="V255" s="68"/>
      <c r="W255" s="68"/>
    </row>
    <row r="256" spans="3:23" hidden="1" x14ac:dyDescent="0.2">
      <c r="C256" s="70"/>
      <c r="D256" s="70"/>
      <c r="E256" s="71"/>
      <c r="F256" s="81"/>
      <c r="G256" s="73"/>
      <c r="H256" s="68"/>
      <c r="I256" s="68"/>
      <c r="J256" s="68"/>
      <c r="K256" s="68"/>
      <c r="L256" s="68"/>
      <c r="M256" s="68"/>
      <c r="N256" s="68"/>
      <c r="O256" s="68"/>
      <c r="P256" s="68"/>
      <c r="Q256" s="68"/>
      <c r="R256" s="68"/>
      <c r="S256" s="68"/>
      <c r="T256" s="68"/>
      <c r="U256" s="68"/>
      <c r="V256" s="68"/>
      <c r="W256" s="68"/>
    </row>
    <row r="257" spans="3:23" hidden="1" x14ac:dyDescent="0.2">
      <c r="C257" s="70"/>
      <c r="D257" s="70"/>
      <c r="E257" s="71"/>
      <c r="F257" s="81"/>
      <c r="G257" s="73"/>
      <c r="H257" s="68"/>
      <c r="I257" s="68"/>
      <c r="J257" s="68"/>
      <c r="K257" s="68"/>
      <c r="L257" s="68"/>
      <c r="M257" s="68"/>
      <c r="N257" s="68"/>
      <c r="O257" s="68"/>
      <c r="P257" s="68"/>
      <c r="Q257" s="68"/>
      <c r="R257" s="68"/>
      <c r="S257" s="68"/>
      <c r="T257" s="68"/>
      <c r="U257" s="68"/>
      <c r="V257" s="68"/>
      <c r="W257" s="68"/>
    </row>
    <row r="258" spans="3:23" hidden="1" x14ac:dyDescent="0.2">
      <c r="C258" s="70"/>
      <c r="D258" s="70"/>
      <c r="E258" s="71"/>
      <c r="F258" s="81"/>
      <c r="G258" s="73"/>
      <c r="H258" s="68"/>
      <c r="I258" s="68"/>
      <c r="J258" s="68"/>
      <c r="K258" s="68"/>
      <c r="L258" s="68"/>
      <c r="M258" s="68"/>
      <c r="N258" s="68"/>
      <c r="O258" s="68"/>
      <c r="P258" s="68"/>
      <c r="Q258" s="68"/>
      <c r="R258" s="68"/>
      <c r="S258" s="68"/>
      <c r="T258" s="68"/>
      <c r="U258" s="68"/>
      <c r="V258" s="68"/>
      <c r="W258" s="68"/>
    </row>
    <row r="259" spans="3:23" hidden="1" x14ac:dyDescent="0.2">
      <c r="C259" s="70"/>
      <c r="D259" s="70"/>
      <c r="E259" s="71"/>
      <c r="F259" s="81"/>
      <c r="G259" s="73"/>
      <c r="H259" s="68"/>
      <c r="I259" s="68"/>
      <c r="J259" s="68"/>
      <c r="K259" s="68"/>
      <c r="L259" s="68"/>
      <c r="M259" s="68"/>
      <c r="N259" s="68"/>
      <c r="O259" s="68"/>
      <c r="P259" s="68"/>
      <c r="Q259" s="68"/>
      <c r="R259" s="68"/>
      <c r="S259" s="68"/>
      <c r="T259" s="68"/>
      <c r="U259" s="68"/>
      <c r="V259" s="68"/>
      <c r="W259" s="68"/>
    </row>
    <row r="260" spans="3:23" hidden="1" x14ac:dyDescent="0.2">
      <c r="C260" s="70"/>
      <c r="D260" s="70"/>
      <c r="E260" s="71"/>
      <c r="F260" s="81"/>
      <c r="G260" s="73"/>
      <c r="H260" s="68"/>
      <c r="I260" s="68"/>
      <c r="J260" s="68"/>
      <c r="K260" s="68"/>
      <c r="L260" s="68"/>
      <c r="M260" s="68"/>
      <c r="N260" s="68"/>
      <c r="O260" s="68"/>
      <c r="P260" s="68"/>
      <c r="Q260" s="68"/>
      <c r="R260" s="68"/>
      <c r="S260" s="68"/>
      <c r="T260" s="68"/>
      <c r="U260" s="68"/>
      <c r="V260" s="68"/>
      <c r="W260" s="68"/>
    </row>
    <row r="261" spans="3:23" hidden="1" x14ac:dyDescent="0.2">
      <c r="C261" s="70"/>
      <c r="D261" s="70"/>
      <c r="E261" s="71"/>
      <c r="F261" s="81"/>
      <c r="G261" s="73"/>
      <c r="H261" s="68"/>
      <c r="I261" s="68"/>
      <c r="J261" s="68"/>
      <c r="K261" s="68"/>
      <c r="L261" s="68"/>
      <c r="M261" s="68"/>
      <c r="N261" s="68"/>
      <c r="O261" s="68"/>
      <c r="P261" s="68"/>
      <c r="Q261" s="68"/>
      <c r="R261" s="68"/>
      <c r="S261" s="68"/>
      <c r="T261" s="68"/>
      <c r="U261" s="68"/>
      <c r="V261" s="68"/>
      <c r="W261" s="68"/>
    </row>
    <row r="262" spans="3:23" hidden="1" x14ac:dyDescent="0.2">
      <c r="C262" s="70"/>
      <c r="D262" s="70"/>
      <c r="E262" s="71"/>
      <c r="F262" s="81"/>
      <c r="G262" s="73"/>
      <c r="H262" s="68"/>
      <c r="I262" s="68"/>
      <c r="J262" s="68"/>
      <c r="K262" s="68"/>
      <c r="L262" s="68"/>
      <c r="M262" s="68"/>
      <c r="N262" s="68"/>
      <c r="O262" s="68"/>
      <c r="P262" s="68"/>
      <c r="Q262" s="68"/>
      <c r="R262" s="68"/>
      <c r="S262" s="68"/>
      <c r="T262" s="68"/>
      <c r="U262" s="68"/>
      <c r="V262" s="68"/>
      <c r="W262" s="68"/>
    </row>
    <row r="263" spans="3:23" hidden="1" x14ac:dyDescent="0.2">
      <c r="C263" s="70"/>
      <c r="D263" s="70"/>
      <c r="E263" s="71"/>
      <c r="F263" s="81"/>
      <c r="G263" s="73"/>
      <c r="H263" s="68"/>
      <c r="I263" s="68"/>
      <c r="J263" s="68"/>
      <c r="K263" s="68"/>
      <c r="L263" s="68"/>
      <c r="M263" s="68"/>
      <c r="N263" s="68"/>
      <c r="O263" s="68"/>
      <c r="P263" s="68"/>
      <c r="Q263" s="68"/>
      <c r="R263" s="68"/>
      <c r="S263" s="68"/>
      <c r="T263" s="68"/>
      <c r="U263" s="68"/>
      <c r="V263" s="68"/>
      <c r="W263" s="68"/>
    </row>
    <row r="264" spans="3:23" hidden="1" x14ac:dyDescent="0.2">
      <c r="C264" s="70"/>
      <c r="D264" s="70"/>
      <c r="E264" s="71"/>
      <c r="F264" s="81"/>
      <c r="G264" s="73"/>
      <c r="H264" s="68"/>
      <c r="I264" s="68"/>
      <c r="J264" s="68"/>
      <c r="K264" s="68"/>
      <c r="L264" s="68"/>
      <c r="M264" s="68"/>
      <c r="N264" s="68"/>
      <c r="O264" s="68"/>
      <c r="P264" s="68"/>
      <c r="Q264" s="68"/>
      <c r="R264" s="68"/>
      <c r="S264" s="68"/>
      <c r="T264" s="68"/>
      <c r="U264" s="68"/>
      <c r="V264" s="68"/>
      <c r="W264" s="68"/>
    </row>
    <row r="265" spans="3:23" hidden="1" x14ac:dyDescent="0.2">
      <c r="C265" s="70"/>
      <c r="D265" s="70"/>
      <c r="E265" s="71"/>
      <c r="F265" s="81"/>
      <c r="G265" s="73"/>
      <c r="H265" s="68"/>
      <c r="I265" s="68"/>
      <c r="J265" s="68"/>
      <c r="K265" s="68"/>
      <c r="L265" s="68"/>
      <c r="M265" s="68"/>
      <c r="N265" s="68"/>
      <c r="O265" s="68"/>
      <c r="P265" s="68"/>
      <c r="Q265" s="68"/>
      <c r="R265" s="68"/>
      <c r="S265" s="68"/>
      <c r="T265" s="68"/>
      <c r="U265" s="68"/>
      <c r="V265" s="68"/>
      <c r="W265" s="68"/>
    </row>
    <row r="266" spans="3:23" hidden="1" x14ac:dyDescent="0.2">
      <c r="C266" s="70"/>
      <c r="D266" s="70"/>
      <c r="E266" s="71"/>
      <c r="F266" s="81"/>
      <c r="G266" s="73"/>
      <c r="H266" s="68"/>
      <c r="I266" s="68"/>
      <c r="J266" s="68"/>
      <c r="K266" s="68"/>
      <c r="L266" s="68"/>
      <c r="M266" s="68"/>
      <c r="N266" s="68"/>
      <c r="O266" s="68"/>
      <c r="P266" s="68"/>
      <c r="Q266" s="68"/>
      <c r="R266" s="68"/>
      <c r="S266" s="68"/>
      <c r="T266" s="68"/>
      <c r="U266" s="68"/>
      <c r="V266" s="68"/>
      <c r="W266" s="68"/>
    </row>
    <row r="267" spans="3:23" hidden="1" x14ac:dyDescent="0.2">
      <c r="C267" s="70"/>
      <c r="D267" s="70"/>
      <c r="E267" s="71"/>
      <c r="F267" s="81"/>
      <c r="G267" s="73"/>
      <c r="H267" s="68"/>
      <c r="I267" s="68"/>
      <c r="J267" s="68"/>
      <c r="K267" s="68"/>
      <c r="L267" s="68"/>
      <c r="M267" s="68"/>
      <c r="N267" s="68"/>
      <c r="O267" s="68"/>
      <c r="P267" s="68"/>
      <c r="Q267" s="68"/>
      <c r="R267" s="68"/>
      <c r="S267" s="68"/>
      <c r="T267" s="68"/>
      <c r="U267" s="68"/>
      <c r="V267" s="68"/>
      <c r="W267" s="68"/>
    </row>
    <row r="268" spans="3:23" hidden="1" x14ac:dyDescent="0.2">
      <c r="C268" s="70"/>
      <c r="D268" s="70"/>
      <c r="E268" s="71"/>
      <c r="F268" s="81"/>
      <c r="G268" s="73"/>
      <c r="H268" s="68"/>
      <c r="I268" s="68"/>
      <c r="J268" s="68"/>
      <c r="K268" s="68"/>
      <c r="L268" s="68"/>
      <c r="M268" s="68"/>
      <c r="N268" s="68"/>
      <c r="O268" s="68"/>
      <c r="P268" s="68"/>
      <c r="Q268" s="68"/>
      <c r="R268" s="68"/>
      <c r="S268" s="68"/>
      <c r="T268" s="68"/>
      <c r="U268" s="68"/>
      <c r="V268" s="68"/>
      <c r="W268" s="68"/>
    </row>
    <row r="269" spans="3:23" hidden="1" x14ac:dyDescent="0.2">
      <c r="C269" s="70"/>
      <c r="D269" s="70"/>
      <c r="E269" s="71"/>
      <c r="F269" s="81"/>
      <c r="G269" s="73"/>
      <c r="H269" s="68"/>
      <c r="I269" s="68"/>
      <c r="J269" s="68"/>
      <c r="K269" s="68"/>
      <c r="L269" s="68"/>
      <c r="M269" s="68"/>
      <c r="N269" s="68"/>
      <c r="O269" s="68"/>
      <c r="P269" s="68"/>
      <c r="Q269" s="68"/>
      <c r="R269" s="68"/>
      <c r="S269" s="68"/>
      <c r="T269" s="68"/>
      <c r="U269" s="68"/>
      <c r="V269" s="68"/>
      <c r="W269" s="68"/>
    </row>
    <row r="270" spans="3:23" hidden="1" x14ac:dyDescent="0.2">
      <c r="C270" s="70"/>
      <c r="D270" s="70"/>
      <c r="E270" s="71"/>
      <c r="F270" s="81"/>
      <c r="G270" s="73"/>
      <c r="H270" s="68"/>
      <c r="I270" s="68"/>
      <c r="J270" s="68"/>
      <c r="K270" s="68"/>
      <c r="L270" s="68"/>
      <c r="M270" s="68"/>
      <c r="N270" s="68"/>
      <c r="O270" s="68"/>
      <c r="P270" s="68"/>
      <c r="Q270" s="68"/>
      <c r="R270" s="68"/>
      <c r="S270" s="68"/>
      <c r="T270" s="68"/>
      <c r="U270" s="68"/>
      <c r="V270" s="68"/>
      <c r="W270" s="68"/>
    </row>
    <row r="271" spans="3:23" hidden="1" x14ac:dyDescent="0.2">
      <c r="C271" s="70"/>
      <c r="D271" s="70"/>
      <c r="E271" s="71"/>
      <c r="F271" s="81"/>
      <c r="G271" s="73"/>
      <c r="H271" s="68"/>
      <c r="I271" s="68"/>
      <c r="J271" s="68"/>
      <c r="K271" s="68"/>
      <c r="L271" s="68"/>
      <c r="M271" s="68"/>
      <c r="N271" s="68"/>
      <c r="O271" s="68"/>
      <c r="P271" s="68"/>
      <c r="Q271" s="68"/>
      <c r="R271" s="68"/>
      <c r="S271" s="68"/>
      <c r="T271" s="68"/>
      <c r="U271" s="68"/>
      <c r="V271" s="68"/>
      <c r="W271" s="68"/>
    </row>
    <row r="272" spans="3:23" hidden="1" x14ac:dyDescent="0.2">
      <c r="C272" s="70"/>
      <c r="D272" s="70"/>
      <c r="E272" s="71"/>
      <c r="F272" s="81"/>
      <c r="G272" s="73"/>
      <c r="H272" s="68"/>
      <c r="I272" s="68"/>
      <c r="J272" s="68"/>
      <c r="K272" s="68"/>
      <c r="L272" s="68"/>
      <c r="M272" s="68"/>
      <c r="N272" s="68"/>
      <c r="O272" s="68"/>
      <c r="P272" s="68"/>
      <c r="Q272" s="68"/>
      <c r="R272" s="68"/>
      <c r="S272" s="68"/>
      <c r="T272" s="68"/>
      <c r="U272" s="68"/>
      <c r="V272" s="68"/>
      <c r="W272" s="68"/>
    </row>
    <row r="273" spans="3:23" hidden="1" x14ac:dyDescent="0.2">
      <c r="C273" s="70"/>
      <c r="D273" s="70"/>
      <c r="E273" s="71"/>
      <c r="F273" s="81"/>
      <c r="G273" s="73"/>
      <c r="H273" s="68"/>
      <c r="I273" s="68"/>
      <c r="J273" s="68"/>
      <c r="K273" s="68"/>
      <c r="L273" s="68"/>
      <c r="M273" s="68"/>
      <c r="N273" s="68"/>
      <c r="O273" s="68"/>
      <c r="P273" s="68"/>
      <c r="Q273" s="68"/>
      <c r="R273" s="68"/>
      <c r="S273" s="68"/>
      <c r="T273" s="68"/>
      <c r="U273" s="68"/>
      <c r="V273" s="68"/>
      <c r="W273" s="68"/>
    </row>
    <row r="274" spans="3:23" hidden="1" x14ac:dyDescent="0.2">
      <c r="C274" s="70"/>
      <c r="D274" s="70"/>
      <c r="E274" s="71"/>
      <c r="F274" s="81"/>
      <c r="G274" s="73"/>
      <c r="H274" s="68"/>
      <c r="I274" s="68"/>
      <c r="J274" s="68"/>
      <c r="K274" s="68"/>
      <c r="L274" s="68"/>
      <c r="M274" s="68"/>
      <c r="N274" s="68"/>
      <c r="O274" s="68"/>
      <c r="P274" s="68"/>
      <c r="Q274" s="68"/>
      <c r="R274" s="68"/>
      <c r="S274" s="68"/>
      <c r="T274" s="68"/>
      <c r="U274" s="68"/>
      <c r="V274" s="68"/>
      <c r="W274" s="68"/>
    </row>
    <row r="275" spans="3:23" hidden="1" x14ac:dyDescent="0.2">
      <c r="C275" s="70"/>
      <c r="D275" s="70"/>
      <c r="E275" s="71"/>
      <c r="F275" s="81"/>
      <c r="G275" s="73"/>
      <c r="H275" s="68"/>
      <c r="I275" s="68"/>
      <c r="J275" s="68"/>
      <c r="K275" s="68"/>
      <c r="L275" s="68"/>
      <c r="M275" s="68"/>
      <c r="N275" s="68"/>
      <c r="O275" s="68"/>
      <c r="P275" s="68"/>
      <c r="Q275" s="68"/>
      <c r="R275" s="68"/>
      <c r="S275" s="68"/>
      <c r="T275" s="68"/>
      <c r="U275" s="68"/>
      <c r="V275" s="68"/>
      <c r="W275" s="68"/>
    </row>
    <row r="276" spans="3:23" hidden="1" x14ac:dyDescent="0.2">
      <c r="C276" s="70"/>
      <c r="D276" s="70"/>
      <c r="E276" s="71"/>
      <c r="F276" s="81"/>
      <c r="G276" s="73"/>
      <c r="H276" s="68"/>
      <c r="I276" s="68"/>
      <c r="J276" s="68"/>
      <c r="K276" s="68"/>
      <c r="L276" s="68"/>
      <c r="M276" s="68"/>
      <c r="N276" s="68"/>
      <c r="O276" s="68"/>
      <c r="P276" s="68"/>
      <c r="Q276" s="68"/>
      <c r="R276" s="68"/>
      <c r="S276" s="68"/>
      <c r="T276" s="68"/>
      <c r="U276" s="68"/>
      <c r="V276" s="68"/>
      <c r="W276" s="68"/>
    </row>
    <row r="277" spans="3:23" hidden="1" x14ac:dyDescent="0.2">
      <c r="C277" s="70"/>
      <c r="D277" s="70"/>
      <c r="E277" s="71"/>
      <c r="F277" s="81"/>
      <c r="G277" s="73"/>
      <c r="H277" s="68"/>
      <c r="I277" s="68"/>
      <c r="J277" s="68"/>
      <c r="K277" s="68"/>
      <c r="L277" s="68"/>
      <c r="M277" s="68"/>
      <c r="N277" s="68"/>
      <c r="O277" s="68"/>
      <c r="P277" s="68"/>
      <c r="Q277" s="68"/>
      <c r="R277" s="68"/>
      <c r="S277" s="68"/>
      <c r="T277" s="68"/>
      <c r="U277" s="68"/>
      <c r="V277" s="68"/>
      <c r="W277" s="68"/>
    </row>
    <row r="278" spans="3:23" hidden="1" x14ac:dyDescent="0.2">
      <c r="C278" s="70"/>
      <c r="D278" s="70"/>
      <c r="E278" s="71"/>
      <c r="F278" s="81"/>
      <c r="G278" s="73"/>
      <c r="H278" s="68"/>
      <c r="I278" s="68"/>
      <c r="J278" s="68"/>
      <c r="K278" s="68"/>
      <c r="L278" s="68"/>
      <c r="M278" s="68"/>
      <c r="N278" s="68"/>
      <c r="O278" s="68"/>
      <c r="P278" s="68"/>
      <c r="Q278" s="68"/>
      <c r="R278" s="68"/>
      <c r="S278" s="68"/>
      <c r="T278" s="68"/>
      <c r="U278" s="68"/>
      <c r="V278" s="68"/>
      <c r="W278" s="68"/>
    </row>
    <row r="279" spans="3:23" hidden="1" x14ac:dyDescent="0.2">
      <c r="C279" s="70"/>
      <c r="D279" s="70"/>
      <c r="E279" s="71"/>
      <c r="F279" s="81"/>
      <c r="G279" s="73"/>
      <c r="H279" s="68"/>
      <c r="I279" s="68"/>
      <c r="J279" s="68"/>
      <c r="K279" s="68"/>
      <c r="L279" s="68"/>
      <c r="M279" s="68"/>
      <c r="N279" s="68"/>
      <c r="O279" s="68"/>
      <c r="P279" s="68"/>
      <c r="Q279" s="68"/>
      <c r="R279" s="68"/>
      <c r="S279" s="68"/>
      <c r="T279" s="68"/>
      <c r="U279" s="68"/>
      <c r="V279" s="68"/>
      <c r="W279" s="68"/>
    </row>
    <row r="280" spans="3:23" hidden="1" x14ac:dyDescent="0.2">
      <c r="C280" s="70"/>
      <c r="D280" s="70"/>
      <c r="E280" s="71"/>
      <c r="F280" s="81"/>
      <c r="G280" s="73"/>
      <c r="H280" s="68"/>
      <c r="I280" s="68"/>
      <c r="J280" s="68"/>
      <c r="K280" s="68"/>
      <c r="L280" s="68"/>
      <c r="M280" s="68"/>
      <c r="N280" s="68"/>
      <c r="O280" s="68"/>
      <c r="P280" s="68"/>
      <c r="Q280" s="68"/>
      <c r="R280" s="68"/>
      <c r="S280" s="68"/>
      <c r="T280" s="68"/>
      <c r="U280" s="68"/>
      <c r="V280" s="68"/>
      <c r="W280" s="68"/>
    </row>
    <row r="281" spans="3:23" hidden="1" x14ac:dyDescent="0.2">
      <c r="C281" s="70"/>
      <c r="D281" s="70"/>
      <c r="E281" s="71"/>
      <c r="F281" s="81"/>
      <c r="G281" s="73"/>
      <c r="H281" s="68"/>
      <c r="I281" s="68"/>
      <c r="J281" s="68"/>
      <c r="K281" s="68"/>
      <c r="L281" s="68"/>
      <c r="M281" s="68"/>
      <c r="N281" s="68"/>
      <c r="O281" s="68"/>
      <c r="P281" s="68"/>
      <c r="Q281" s="68"/>
      <c r="R281" s="68"/>
      <c r="S281" s="68"/>
      <c r="T281" s="68"/>
      <c r="U281" s="68"/>
      <c r="V281" s="68"/>
      <c r="W281" s="68"/>
    </row>
    <row r="282" spans="3:23" hidden="1" x14ac:dyDescent="0.2">
      <c r="C282" s="70"/>
      <c r="D282" s="70"/>
      <c r="E282" s="71"/>
      <c r="F282" s="81"/>
      <c r="G282" s="73"/>
      <c r="H282" s="68"/>
      <c r="I282" s="68"/>
      <c r="J282" s="68"/>
      <c r="K282" s="68"/>
      <c r="L282" s="68"/>
      <c r="M282" s="68"/>
      <c r="N282" s="68"/>
      <c r="O282" s="68"/>
      <c r="P282" s="68"/>
      <c r="Q282" s="68"/>
      <c r="R282" s="68"/>
      <c r="S282" s="68"/>
      <c r="T282" s="68"/>
      <c r="U282" s="68"/>
      <c r="V282" s="68"/>
      <c r="W282" s="68"/>
    </row>
    <row r="283" spans="3:23" hidden="1" x14ac:dyDescent="0.2">
      <c r="C283" s="70"/>
      <c r="D283" s="70"/>
      <c r="E283" s="71"/>
      <c r="F283" s="81"/>
      <c r="G283" s="73"/>
      <c r="H283" s="68"/>
      <c r="I283" s="68"/>
      <c r="J283" s="68"/>
      <c r="K283" s="68"/>
      <c r="L283" s="68"/>
      <c r="M283" s="68"/>
      <c r="N283" s="68"/>
      <c r="O283" s="68"/>
      <c r="P283" s="68"/>
      <c r="Q283" s="68"/>
      <c r="R283" s="68"/>
      <c r="S283" s="68"/>
      <c r="T283" s="68"/>
      <c r="U283" s="68"/>
      <c r="V283" s="68"/>
      <c r="W283" s="68"/>
    </row>
    <row r="284" spans="3:23" hidden="1" x14ac:dyDescent="0.2">
      <c r="C284" s="70"/>
      <c r="D284" s="70"/>
      <c r="E284" s="71"/>
      <c r="F284" s="81"/>
      <c r="G284" s="73"/>
      <c r="H284" s="68"/>
      <c r="I284" s="68"/>
      <c r="J284" s="68"/>
      <c r="K284" s="68"/>
      <c r="L284" s="68"/>
      <c r="M284" s="68"/>
      <c r="N284" s="68"/>
      <c r="O284" s="68"/>
      <c r="P284" s="68"/>
      <c r="Q284" s="68"/>
      <c r="R284" s="68"/>
      <c r="S284" s="68"/>
      <c r="T284" s="68"/>
      <c r="U284" s="68"/>
      <c r="V284" s="68"/>
      <c r="W284" s="68"/>
    </row>
    <row r="285" spans="3:23" hidden="1" x14ac:dyDescent="0.2">
      <c r="C285" s="70"/>
      <c r="D285" s="70"/>
      <c r="E285" s="71"/>
      <c r="F285" s="81"/>
      <c r="G285" s="73"/>
      <c r="H285" s="68"/>
      <c r="I285" s="68"/>
      <c r="J285" s="68"/>
      <c r="K285" s="68"/>
      <c r="L285" s="68"/>
      <c r="M285" s="68"/>
      <c r="N285" s="68"/>
      <c r="O285" s="68"/>
      <c r="P285" s="68"/>
      <c r="Q285" s="68"/>
      <c r="R285" s="68"/>
      <c r="S285" s="68"/>
      <c r="T285" s="68"/>
      <c r="U285" s="68"/>
      <c r="V285" s="68"/>
      <c r="W285" s="68"/>
    </row>
    <row r="286" spans="3:23" hidden="1" x14ac:dyDescent="0.2">
      <c r="C286" s="70"/>
      <c r="D286" s="70"/>
      <c r="E286" s="71"/>
      <c r="F286" s="81"/>
      <c r="G286" s="73"/>
      <c r="H286" s="68"/>
      <c r="I286" s="68"/>
      <c r="J286" s="68"/>
      <c r="K286" s="68"/>
      <c r="L286" s="68"/>
      <c r="M286" s="68"/>
      <c r="N286" s="68"/>
      <c r="O286" s="68"/>
      <c r="P286" s="68"/>
      <c r="Q286" s="68"/>
      <c r="R286" s="68"/>
      <c r="S286" s="68"/>
      <c r="T286" s="68"/>
      <c r="U286" s="68"/>
      <c r="V286" s="68"/>
      <c r="W286" s="68"/>
    </row>
    <row r="287" spans="3:23" hidden="1" x14ac:dyDescent="0.2">
      <c r="C287" s="70"/>
      <c r="D287" s="70"/>
      <c r="E287" s="71"/>
      <c r="F287" s="81"/>
      <c r="G287" s="73"/>
      <c r="H287" s="68"/>
      <c r="I287" s="68"/>
      <c r="J287" s="68"/>
      <c r="K287" s="68"/>
      <c r="L287" s="68"/>
      <c r="M287" s="68"/>
      <c r="N287" s="68"/>
      <c r="O287" s="68"/>
      <c r="P287" s="68"/>
      <c r="Q287" s="68"/>
      <c r="R287" s="68"/>
      <c r="S287" s="68"/>
      <c r="T287" s="68"/>
      <c r="U287" s="68"/>
      <c r="V287" s="68"/>
      <c r="W287" s="68"/>
    </row>
    <row r="288" spans="3:23" hidden="1" x14ac:dyDescent="0.2">
      <c r="C288" s="70"/>
      <c r="D288" s="70"/>
      <c r="E288" s="71"/>
      <c r="F288" s="81"/>
      <c r="G288" s="73"/>
      <c r="H288" s="68"/>
      <c r="I288" s="68"/>
      <c r="J288" s="68"/>
      <c r="K288" s="68"/>
      <c r="L288" s="68"/>
      <c r="M288" s="68"/>
      <c r="N288" s="68"/>
      <c r="O288" s="68"/>
      <c r="P288" s="68"/>
      <c r="Q288" s="68"/>
      <c r="R288" s="68"/>
      <c r="S288" s="68"/>
      <c r="T288" s="68"/>
      <c r="U288" s="68"/>
      <c r="V288" s="68"/>
      <c r="W288" s="68"/>
    </row>
    <row r="289" spans="3:23" hidden="1" x14ac:dyDescent="0.2">
      <c r="C289" s="70"/>
      <c r="D289" s="70"/>
      <c r="E289" s="71"/>
      <c r="F289" s="81"/>
      <c r="G289" s="73"/>
      <c r="H289" s="68"/>
      <c r="I289" s="68"/>
      <c r="J289" s="68"/>
      <c r="K289" s="68"/>
      <c r="L289" s="68"/>
      <c r="M289" s="68"/>
      <c r="N289" s="68"/>
      <c r="O289" s="68"/>
      <c r="P289" s="68"/>
      <c r="Q289" s="68"/>
      <c r="R289" s="68"/>
      <c r="S289" s="68"/>
      <c r="T289" s="68"/>
      <c r="U289" s="68"/>
      <c r="V289" s="68"/>
      <c r="W289" s="68"/>
    </row>
    <row r="290" spans="3:23" hidden="1" x14ac:dyDescent="0.2">
      <c r="C290" s="70"/>
      <c r="D290" s="70"/>
      <c r="E290" s="71"/>
      <c r="F290" s="81"/>
      <c r="G290" s="73"/>
      <c r="H290" s="68"/>
      <c r="I290" s="68"/>
      <c r="J290" s="68"/>
      <c r="K290" s="68"/>
      <c r="L290" s="68"/>
      <c r="M290" s="68"/>
      <c r="N290" s="68"/>
      <c r="O290" s="68"/>
      <c r="P290" s="68"/>
      <c r="Q290" s="68"/>
      <c r="R290" s="68"/>
      <c r="S290" s="68"/>
      <c r="T290" s="68"/>
      <c r="U290" s="68"/>
      <c r="V290" s="68"/>
      <c r="W290" s="68"/>
    </row>
    <row r="291" spans="3:23" hidden="1" x14ac:dyDescent="0.2">
      <c r="C291" s="70"/>
      <c r="D291" s="70"/>
      <c r="E291" s="71"/>
      <c r="F291" s="81"/>
      <c r="G291" s="73"/>
      <c r="H291" s="68"/>
      <c r="I291" s="68"/>
      <c r="J291" s="68"/>
      <c r="K291" s="68"/>
      <c r="L291" s="68"/>
      <c r="M291" s="68"/>
      <c r="N291" s="68"/>
      <c r="O291" s="68"/>
      <c r="P291" s="68"/>
      <c r="Q291" s="68"/>
      <c r="R291" s="68"/>
      <c r="S291" s="68"/>
      <c r="T291" s="68"/>
      <c r="U291" s="68"/>
      <c r="V291" s="68"/>
      <c r="W291" s="68"/>
    </row>
    <row r="292" spans="3:23" hidden="1" x14ac:dyDescent="0.2">
      <c r="C292" s="70"/>
      <c r="D292" s="70"/>
      <c r="E292" s="71"/>
      <c r="F292" s="81"/>
      <c r="G292" s="73"/>
      <c r="H292" s="68"/>
      <c r="I292" s="68"/>
      <c r="J292" s="68"/>
      <c r="K292" s="68"/>
      <c r="L292" s="68"/>
      <c r="M292" s="68"/>
      <c r="N292" s="68"/>
      <c r="O292" s="68"/>
      <c r="P292" s="68"/>
      <c r="Q292" s="68"/>
      <c r="R292" s="68"/>
      <c r="S292" s="68"/>
      <c r="T292" s="68"/>
      <c r="U292" s="68"/>
      <c r="V292" s="68"/>
      <c r="W292" s="68"/>
    </row>
    <row r="293" spans="3:23" hidden="1" x14ac:dyDescent="0.2">
      <c r="C293" s="70"/>
      <c r="D293" s="70"/>
      <c r="E293" s="71"/>
      <c r="F293" s="81"/>
      <c r="G293" s="73"/>
      <c r="H293" s="68"/>
      <c r="I293" s="68"/>
      <c r="J293" s="68"/>
      <c r="K293" s="68"/>
      <c r="L293" s="68"/>
      <c r="M293" s="68"/>
      <c r="N293" s="68"/>
      <c r="O293" s="68"/>
      <c r="P293" s="68"/>
      <c r="Q293" s="68"/>
      <c r="R293" s="68"/>
      <c r="S293" s="68"/>
      <c r="T293" s="68"/>
      <c r="U293" s="68"/>
      <c r="V293" s="68"/>
      <c r="W293" s="68"/>
    </row>
    <row r="294" spans="3:23" hidden="1" x14ac:dyDescent="0.2">
      <c r="C294" s="70"/>
      <c r="D294" s="70"/>
      <c r="E294" s="71"/>
      <c r="F294" s="81"/>
      <c r="G294" s="73"/>
      <c r="H294" s="68"/>
      <c r="I294" s="68"/>
      <c r="J294" s="68"/>
      <c r="K294" s="68"/>
      <c r="L294" s="68"/>
      <c r="M294" s="68"/>
      <c r="N294" s="68"/>
      <c r="O294" s="68"/>
      <c r="P294" s="68"/>
      <c r="Q294" s="68"/>
      <c r="R294" s="68"/>
      <c r="S294" s="68"/>
      <c r="T294" s="68"/>
      <c r="U294" s="68"/>
      <c r="V294" s="68"/>
      <c r="W294" s="68"/>
    </row>
    <row r="295" spans="3:23" hidden="1" x14ac:dyDescent="0.2">
      <c r="C295" s="70"/>
      <c r="D295" s="70"/>
      <c r="E295" s="71"/>
      <c r="F295" s="81"/>
      <c r="G295" s="73"/>
      <c r="H295" s="68"/>
      <c r="I295" s="68"/>
      <c r="J295" s="68"/>
      <c r="K295" s="68"/>
      <c r="L295" s="68"/>
      <c r="M295" s="68"/>
      <c r="N295" s="68"/>
      <c r="O295" s="68"/>
      <c r="P295" s="68"/>
      <c r="Q295" s="68"/>
      <c r="R295" s="68"/>
      <c r="S295" s="68"/>
      <c r="T295" s="68"/>
      <c r="U295" s="68"/>
      <c r="V295" s="68"/>
      <c r="W295" s="68"/>
    </row>
    <row r="296" spans="3:23" hidden="1" x14ac:dyDescent="0.2">
      <c r="C296" s="70"/>
      <c r="D296" s="70"/>
      <c r="E296" s="71"/>
      <c r="F296" s="81"/>
      <c r="G296" s="73"/>
      <c r="H296" s="68"/>
      <c r="I296" s="68"/>
      <c r="J296" s="68"/>
      <c r="K296" s="68"/>
      <c r="L296" s="68"/>
      <c r="M296" s="68"/>
      <c r="N296" s="68"/>
      <c r="O296" s="68"/>
      <c r="P296" s="68"/>
      <c r="Q296" s="68"/>
      <c r="R296" s="68"/>
      <c r="S296" s="68"/>
      <c r="T296" s="68"/>
      <c r="U296" s="68"/>
      <c r="V296" s="68"/>
      <c r="W296" s="68"/>
    </row>
    <row r="297" spans="3:23" hidden="1" x14ac:dyDescent="0.2">
      <c r="C297" s="70"/>
      <c r="D297" s="70"/>
      <c r="E297" s="71"/>
      <c r="F297" s="81"/>
      <c r="G297" s="73"/>
      <c r="H297" s="68"/>
      <c r="I297" s="68"/>
      <c r="J297" s="68"/>
      <c r="K297" s="68"/>
      <c r="L297" s="68"/>
      <c r="M297" s="68"/>
      <c r="N297" s="68"/>
      <c r="O297" s="68"/>
      <c r="P297" s="68"/>
      <c r="Q297" s="68"/>
      <c r="R297" s="68"/>
      <c r="S297" s="68"/>
      <c r="T297" s="68"/>
      <c r="U297" s="68"/>
      <c r="V297" s="68"/>
      <c r="W297" s="68"/>
    </row>
    <row r="298" spans="3:23" hidden="1" x14ac:dyDescent="0.2">
      <c r="C298" s="70"/>
      <c r="D298" s="70"/>
      <c r="E298" s="71"/>
      <c r="F298" s="81"/>
      <c r="G298" s="73"/>
      <c r="H298" s="68"/>
      <c r="I298" s="68"/>
      <c r="J298" s="68"/>
      <c r="K298" s="68"/>
      <c r="L298" s="68"/>
      <c r="M298" s="68"/>
      <c r="N298" s="68"/>
      <c r="O298" s="68"/>
      <c r="P298" s="68"/>
      <c r="Q298" s="68"/>
      <c r="R298" s="68"/>
      <c r="S298" s="68"/>
      <c r="T298" s="68"/>
      <c r="U298" s="68"/>
      <c r="V298" s="68"/>
      <c r="W298" s="68"/>
    </row>
    <row r="299" spans="3:23" hidden="1" x14ac:dyDescent="0.2">
      <c r="C299" s="70"/>
      <c r="D299" s="70"/>
      <c r="E299" s="71"/>
      <c r="F299" s="81"/>
      <c r="G299" s="73"/>
      <c r="H299" s="68"/>
      <c r="I299" s="68"/>
      <c r="J299" s="68"/>
      <c r="K299" s="68"/>
      <c r="L299" s="68"/>
      <c r="M299" s="68"/>
      <c r="N299" s="68"/>
      <c r="O299" s="68"/>
      <c r="P299" s="68"/>
      <c r="Q299" s="68"/>
      <c r="R299" s="68"/>
      <c r="S299" s="68"/>
      <c r="T299" s="68"/>
      <c r="U299" s="68"/>
      <c r="V299" s="68"/>
      <c r="W299" s="68"/>
    </row>
    <row r="300" spans="3:23" hidden="1" x14ac:dyDescent="0.2">
      <c r="C300" s="70"/>
      <c r="D300" s="70"/>
      <c r="E300" s="71"/>
      <c r="F300" s="81"/>
      <c r="G300" s="73"/>
      <c r="H300" s="68"/>
      <c r="I300" s="68"/>
      <c r="J300" s="68"/>
      <c r="K300" s="68"/>
      <c r="L300" s="68"/>
      <c r="M300" s="68"/>
      <c r="N300" s="68"/>
      <c r="O300" s="68"/>
      <c r="P300" s="68"/>
      <c r="Q300" s="68"/>
      <c r="R300" s="68"/>
      <c r="S300" s="68"/>
      <c r="T300" s="68"/>
      <c r="U300" s="68"/>
      <c r="V300" s="68"/>
      <c r="W300" s="68"/>
    </row>
    <row r="301" spans="3:23" hidden="1" x14ac:dyDescent="0.2">
      <c r="C301" s="70"/>
      <c r="D301" s="70"/>
      <c r="E301" s="71"/>
      <c r="F301" s="81"/>
      <c r="G301" s="73"/>
      <c r="H301" s="68"/>
      <c r="I301" s="68"/>
      <c r="J301" s="68"/>
      <c r="K301" s="68"/>
      <c r="L301" s="68"/>
      <c r="M301" s="68"/>
      <c r="N301" s="68"/>
      <c r="O301" s="68"/>
      <c r="P301" s="68"/>
      <c r="Q301" s="68"/>
      <c r="R301" s="68"/>
      <c r="S301" s="68"/>
      <c r="T301" s="68"/>
      <c r="U301" s="68"/>
      <c r="V301" s="68"/>
      <c r="W301" s="68"/>
    </row>
    <row r="302" spans="3:23" hidden="1" x14ac:dyDescent="0.2">
      <c r="C302" s="70"/>
      <c r="D302" s="70"/>
      <c r="E302" s="71"/>
      <c r="F302" s="81"/>
      <c r="G302" s="73"/>
      <c r="H302" s="68"/>
      <c r="I302" s="68"/>
      <c r="J302" s="68"/>
      <c r="K302" s="68"/>
      <c r="L302" s="68"/>
      <c r="M302" s="68"/>
      <c r="N302" s="68"/>
      <c r="O302" s="68"/>
      <c r="P302" s="68"/>
      <c r="Q302" s="68"/>
      <c r="R302" s="68"/>
      <c r="S302" s="68"/>
      <c r="T302" s="68"/>
      <c r="U302" s="68"/>
      <c r="V302" s="68"/>
      <c r="W302" s="68"/>
    </row>
    <row r="303" spans="3:23" hidden="1" x14ac:dyDescent="0.2">
      <c r="C303" s="70"/>
      <c r="D303" s="70"/>
      <c r="E303" s="71"/>
      <c r="F303" s="81"/>
      <c r="G303" s="73"/>
      <c r="H303" s="68"/>
      <c r="I303" s="68"/>
      <c r="J303" s="68"/>
      <c r="K303" s="68"/>
      <c r="L303" s="68"/>
      <c r="M303" s="68"/>
      <c r="N303" s="68"/>
      <c r="O303" s="68"/>
      <c r="P303" s="68"/>
      <c r="Q303" s="68"/>
      <c r="R303" s="68"/>
      <c r="S303" s="68"/>
      <c r="T303" s="68"/>
      <c r="U303" s="68"/>
      <c r="V303" s="68"/>
      <c r="W303" s="68"/>
    </row>
    <row r="304" spans="3:23" hidden="1" x14ac:dyDescent="0.2">
      <c r="C304" s="70"/>
      <c r="D304" s="70"/>
      <c r="E304" s="71"/>
      <c r="F304" s="81"/>
      <c r="G304" s="73"/>
      <c r="H304" s="68"/>
      <c r="I304" s="68"/>
      <c r="J304" s="68"/>
      <c r="K304" s="68"/>
      <c r="L304" s="68"/>
      <c r="M304" s="68"/>
      <c r="N304" s="68"/>
      <c r="O304" s="68"/>
      <c r="P304" s="68"/>
      <c r="Q304" s="68"/>
      <c r="R304" s="68"/>
      <c r="S304" s="68"/>
      <c r="T304" s="68"/>
      <c r="U304" s="68"/>
      <c r="V304" s="68"/>
      <c r="W304" s="68"/>
    </row>
  </sheetData>
  <sheetProtection algorithmName="SHA-512" hashValue="cBJHyyP2b9dwYv6souAAPiV0P6Mz3XH3m65ZU39CFmRcEWjN8pj9GjxRYI0A+Vu6cQdzqI+NGZg+x6WxOshaKQ==" saltValue="lcbbKHU5NTFYSOHUyy7Lmg==" spinCount="100000" sheet="1" selectLockedCells="1"/>
  <dataConsolidate/>
  <mergeCells count="37">
    <mergeCell ref="C49:X49"/>
    <mergeCell ref="G30:W31"/>
    <mergeCell ref="G36:W36"/>
    <mergeCell ref="G38:W38"/>
    <mergeCell ref="G37:W37"/>
    <mergeCell ref="G39:W39"/>
    <mergeCell ref="C41:I44"/>
    <mergeCell ref="C45:H45"/>
    <mergeCell ref="G34:W34"/>
    <mergeCell ref="G35:W35"/>
    <mergeCell ref="C47:X47"/>
    <mergeCell ref="F36:F37"/>
    <mergeCell ref="C48:P48"/>
    <mergeCell ref="G20:W22"/>
    <mergeCell ref="G25:W26"/>
    <mergeCell ref="G28:W28"/>
    <mergeCell ref="G4:W4"/>
    <mergeCell ref="C4:F4"/>
    <mergeCell ref="G6:P8"/>
    <mergeCell ref="G19:W19"/>
    <mergeCell ref="G23:W23"/>
    <mergeCell ref="A1:Y1"/>
    <mergeCell ref="C2:E2"/>
    <mergeCell ref="G2:W2"/>
    <mergeCell ref="F15:F17"/>
    <mergeCell ref="C31:E31"/>
    <mergeCell ref="G11:W11"/>
    <mergeCell ref="G13:W13"/>
    <mergeCell ref="G15:W15"/>
    <mergeCell ref="G17:W17"/>
    <mergeCell ref="G27:W27"/>
    <mergeCell ref="G29:W29"/>
    <mergeCell ref="G10:W10"/>
    <mergeCell ref="G14:W14"/>
    <mergeCell ref="G12:W12"/>
    <mergeCell ref="G16:W16"/>
    <mergeCell ref="G18:W18"/>
  </mergeCells>
  <dataValidations count="1">
    <dataValidation type="list" allowBlank="1" showInputMessage="1" showErrorMessage="1" sqref="E19:E20" xr:uid="{00000000-0002-0000-0100-000000000000}">
      <formula1>$C$55:$C$57</formula1>
    </dataValidation>
  </dataValidations>
  <hyperlinks>
    <hyperlink ref="C60" r:id="rId1" display="https://payadvice.uk/2022/12/01/statutory-sick-pay-increases-from-april-2023-to-109-40/" xr:uid="{B3F6948C-D5B1-4EB8-B578-AEEB70D60A46}"/>
    <hyperlink ref="C62" r:id="rId2" display="https://www.gov.uk/guidance/rates-and-thresholds-for-employers-2023-to-2024" xr:uid="{161B8D5B-FC3A-4B46-8CD5-1D87D75D7A79}"/>
  </hyperlinks>
  <pageMargins left="0.39370078740157483" right="0.39370078740157483" top="0.39370078740157483" bottom="0.39370078740157483" header="0" footer="0"/>
  <pageSetup paperSize="8" scale="57" fitToHeight="0" orientation="portrait" r:id="rId3"/>
  <headerFooter>
    <oddHeader>&amp;R&amp;"Arial"&amp;10&amp;KA80000Highly Confidential&amp;1#</oddHead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C59"/>
  <sheetViews>
    <sheetView topLeftCell="A10" zoomScale="90" zoomScaleNormal="90" workbookViewId="0">
      <pane xSplit="2" topLeftCell="C1" activePane="topRight" state="frozen"/>
      <selection pane="topRight" activeCell="M44" sqref="M44"/>
    </sheetView>
  </sheetViews>
  <sheetFormatPr defaultColWidth="9.1796875" defaultRowHeight="10" x14ac:dyDescent="0.2"/>
  <cols>
    <col min="1" max="1" width="3" style="1" customWidth="1"/>
    <col min="2" max="2" width="26.453125" style="1" customWidth="1"/>
    <col min="3" max="3" width="11.7265625" style="1" bestFit="1" customWidth="1"/>
    <col min="4" max="7" width="9.1796875" style="1"/>
    <col min="8" max="8" width="9.81640625" style="1" customWidth="1"/>
    <col min="9" max="82" width="9.1796875" style="1"/>
    <col min="83" max="83" width="9.453125" style="1" bestFit="1" customWidth="1"/>
    <col min="84" max="16384" width="9.1796875" style="1"/>
  </cols>
  <sheetData>
    <row r="2" spans="2:133" s="3" customFormat="1" ht="10.5" x14ac:dyDescent="0.25">
      <c r="B2" s="14" t="s">
        <v>42</v>
      </c>
      <c r="C2" s="18">
        <v>10000</v>
      </c>
      <c r="D2" s="18">
        <f>C2+1000</f>
        <v>11000</v>
      </c>
      <c r="E2" s="18">
        <f t="shared" ref="E2:BP2" si="0">D2+1000</f>
        <v>12000</v>
      </c>
      <c r="F2" s="18">
        <f t="shared" si="0"/>
        <v>13000</v>
      </c>
      <c r="G2" s="18">
        <f t="shared" si="0"/>
        <v>14000</v>
      </c>
      <c r="H2" s="18">
        <f t="shared" si="0"/>
        <v>15000</v>
      </c>
      <c r="I2" s="18">
        <f t="shared" si="0"/>
        <v>16000</v>
      </c>
      <c r="J2" s="18">
        <f t="shared" si="0"/>
        <v>17000</v>
      </c>
      <c r="K2" s="18">
        <f t="shared" si="0"/>
        <v>18000</v>
      </c>
      <c r="L2" s="18">
        <f t="shared" si="0"/>
        <v>19000</v>
      </c>
      <c r="M2" s="18">
        <f t="shared" si="0"/>
        <v>20000</v>
      </c>
      <c r="N2" s="18">
        <f t="shared" si="0"/>
        <v>21000</v>
      </c>
      <c r="O2" s="18">
        <f t="shared" si="0"/>
        <v>22000</v>
      </c>
      <c r="P2" s="18">
        <f t="shared" si="0"/>
        <v>23000</v>
      </c>
      <c r="Q2" s="18">
        <f t="shared" si="0"/>
        <v>24000</v>
      </c>
      <c r="R2" s="18">
        <f t="shared" si="0"/>
        <v>25000</v>
      </c>
      <c r="S2" s="18">
        <f t="shared" si="0"/>
        <v>26000</v>
      </c>
      <c r="T2" s="18">
        <f t="shared" si="0"/>
        <v>27000</v>
      </c>
      <c r="U2" s="18">
        <f t="shared" si="0"/>
        <v>28000</v>
      </c>
      <c r="V2" s="18">
        <f t="shared" si="0"/>
        <v>29000</v>
      </c>
      <c r="W2" s="18">
        <f t="shared" si="0"/>
        <v>30000</v>
      </c>
      <c r="X2" s="18">
        <f t="shared" si="0"/>
        <v>31000</v>
      </c>
      <c r="Y2" s="18">
        <f t="shared" si="0"/>
        <v>32000</v>
      </c>
      <c r="Z2" s="18">
        <f t="shared" si="0"/>
        <v>33000</v>
      </c>
      <c r="AA2" s="18">
        <f t="shared" si="0"/>
        <v>34000</v>
      </c>
      <c r="AB2" s="18">
        <f t="shared" si="0"/>
        <v>35000</v>
      </c>
      <c r="AC2" s="18">
        <f t="shared" si="0"/>
        <v>36000</v>
      </c>
      <c r="AD2" s="18">
        <f t="shared" si="0"/>
        <v>37000</v>
      </c>
      <c r="AE2" s="18">
        <f t="shared" si="0"/>
        <v>38000</v>
      </c>
      <c r="AF2" s="18">
        <f t="shared" si="0"/>
        <v>39000</v>
      </c>
      <c r="AG2" s="18">
        <f t="shared" si="0"/>
        <v>40000</v>
      </c>
      <c r="AH2" s="18">
        <f t="shared" si="0"/>
        <v>41000</v>
      </c>
      <c r="AI2" s="18">
        <f t="shared" si="0"/>
        <v>42000</v>
      </c>
      <c r="AJ2" s="18">
        <f t="shared" si="0"/>
        <v>43000</v>
      </c>
      <c r="AK2" s="18">
        <f t="shared" si="0"/>
        <v>44000</v>
      </c>
      <c r="AL2" s="18">
        <f t="shared" si="0"/>
        <v>45000</v>
      </c>
      <c r="AM2" s="18">
        <f t="shared" si="0"/>
        <v>46000</v>
      </c>
      <c r="AN2" s="18">
        <f t="shared" si="0"/>
        <v>47000</v>
      </c>
      <c r="AO2" s="18">
        <f t="shared" si="0"/>
        <v>48000</v>
      </c>
      <c r="AP2" s="18">
        <f t="shared" si="0"/>
        <v>49000</v>
      </c>
      <c r="AQ2" s="18">
        <f t="shared" si="0"/>
        <v>50000</v>
      </c>
      <c r="AR2" s="18">
        <f t="shared" si="0"/>
        <v>51000</v>
      </c>
      <c r="AS2" s="18">
        <f t="shared" si="0"/>
        <v>52000</v>
      </c>
      <c r="AT2" s="18">
        <f t="shared" si="0"/>
        <v>53000</v>
      </c>
      <c r="AU2" s="18">
        <f t="shared" si="0"/>
        <v>54000</v>
      </c>
      <c r="AV2" s="18">
        <f t="shared" si="0"/>
        <v>55000</v>
      </c>
      <c r="AW2" s="18">
        <f t="shared" si="0"/>
        <v>56000</v>
      </c>
      <c r="AX2" s="18">
        <f t="shared" si="0"/>
        <v>57000</v>
      </c>
      <c r="AY2" s="18">
        <f t="shared" si="0"/>
        <v>58000</v>
      </c>
      <c r="AZ2" s="18">
        <f t="shared" si="0"/>
        <v>59000</v>
      </c>
      <c r="BA2" s="18">
        <f t="shared" si="0"/>
        <v>60000</v>
      </c>
      <c r="BB2" s="18">
        <f t="shared" si="0"/>
        <v>61000</v>
      </c>
      <c r="BC2" s="18">
        <f t="shared" si="0"/>
        <v>62000</v>
      </c>
      <c r="BD2" s="18">
        <f t="shared" si="0"/>
        <v>63000</v>
      </c>
      <c r="BE2" s="18">
        <f t="shared" si="0"/>
        <v>64000</v>
      </c>
      <c r="BF2" s="18">
        <f t="shared" si="0"/>
        <v>65000</v>
      </c>
      <c r="BG2" s="18">
        <f t="shared" si="0"/>
        <v>66000</v>
      </c>
      <c r="BH2" s="18">
        <f t="shared" si="0"/>
        <v>67000</v>
      </c>
      <c r="BI2" s="18">
        <f t="shared" si="0"/>
        <v>68000</v>
      </c>
      <c r="BJ2" s="18">
        <f t="shared" si="0"/>
        <v>69000</v>
      </c>
      <c r="BK2" s="18">
        <f t="shared" si="0"/>
        <v>70000</v>
      </c>
      <c r="BL2" s="18">
        <f t="shared" si="0"/>
        <v>71000</v>
      </c>
      <c r="BM2" s="18">
        <f t="shared" si="0"/>
        <v>72000</v>
      </c>
      <c r="BN2" s="18">
        <f t="shared" si="0"/>
        <v>73000</v>
      </c>
      <c r="BO2" s="18">
        <f t="shared" si="0"/>
        <v>74000</v>
      </c>
      <c r="BP2" s="18">
        <f t="shared" si="0"/>
        <v>75000</v>
      </c>
      <c r="BQ2" s="18">
        <f t="shared" ref="BQ2:EB2" si="1">BP2+1000</f>
        <v>76000</v>
      </c>
      <c r="BR2" s="18">
        <f t="shared" si="1"/>
        <v>77000</v>
      </c>
      <c r="BS2" s="18">
        <f t="shared" si="1"/>
        <v>78000</v>
      </c>
      <c r="BT2" s="18">
        <f t="shared" si="1"/>
        <v>79000</v>
      </c>
      <c r="BU2" s="18">
        <f t="shared" si="1"/>
        <v>80000</v>
      </c>
      <c r="BV2" s="18">
        <f t="shared" si="1"/>
        <v>81000</v>
      </c>
      <c r="BW2" s="18">
        <f t="shared" si="1"/>
        <v>82000</v>
      </c>
      <c r="BX2" s="18">
        <f t="shared" si="1"/>
        <v>83000</v>
      </c>
      <c r="BY2" s="18">
        <f t="shared" si="1"/>
        <v>84000</v>
      </c>
      <c r="BZ2" s="18">
        <f t="shared" si="1"/>
        <v>85000</v>
      </c>
      <c r="CA2" s="18">
        <f t="shared" si="1"/>
        <v>86000</v>
      </c>
      <c r="CB2" s="18">
        <f t="shared" si="1"/>
        <v>87000</v>
      </c>
      <c r="CC2" s="18">
        <f t="shared" si="1"/>
        <v>88000</v>
      </c>
      <c r="CD2" s="18">
        <f t="shared" si="1"/>
        <v>89000</v>
      </c>
      <c r="CE2" s="18">
        <f t="shared" si="1"/>
        <v>90000</v>
      </c>
      <c r="CF2" s="18">
        <f t="shared" si="1"/>
        <v>91000</v>
      </c>
      <c r="CG2" s="18">
        <f t="shared" si="1"/>
        <v>92000</v>
      </c>
      <c r="CH2" s="18">
        <f t="shared" si="1"/>
        <v>93000</v>
      </c>
      <c r="CI2" s="18">
        <f t="shared" si="1"/>
        <v>94000</v>
      </c>
      <c r="CJ2" s="18">
        <f t="shared" si="1"/>
        <v>95000</v>
      </c>
      <c r="CK2" s="18">
        <f t="shared" si="1"/>
        <v>96000</v>
      </c>
      <c r="CL2" s="18">
        <f t="shared" si="1"/>
        <v>97000</v>
      </c>
      <c r="CM2" s="18">
        <f t="shared" si="1"/>
        <v>98000</v>
      </c>
      <c r="CN2" s="18">
        <f t="shared" si="1"/>
        <v>99000</v>
      </c>
      <c r="CO2" s="18">
        <f t="shared" si="1"/>
        <v>100000</v>
      </c>
      <c r="CP2" s="18">
        <f t="shared" si="1"/>
        <v>101000</v>
      </c>
      <c r="CQ2" s="18">
        <f t="shared" si="1"/>
        <v>102000</v>
      </c>
      <c r="CR2" s="18">
        <f t="shared" si="1"/>
        <v>103000</v>
      </c>
      <c r="CS2" s="18">
        <f t="shared" si="1"/>
        <v>104000</v>
      </c>
      <c r="CT2" s="18">
        <f t="shared" si="1"/>
        <v>105000</v>
      </c>
      <c r="CU2" s="18">
        <f t="shared" si="1"/>
        <v>106000</v>
      </c>
      <c r="CV2" s="18">
        <f t="shared" si="1"/>
        <v>107000</v>
      </c>
      <c r="CW2" s="18">
        <f t="shared" si="1"/>
        <v>108000</v>
      </c>
      <c r="CX2" s="18">
        <f t="shared" si="1"/>
        <v>109000</v>
      </c>
      <c r="CY2" s="18">
        <f t="shared" si="1"/>
        <v>110000</v>
      </c>
      <c r="CZ2" s="18">
        <f t="shared" si="1"/>
        <v>111000</v>
      </c>
      <c r="DA2" s="18">
        <f t="shared" si="1"/>
        <v>112000</v>
      </c>
      <c r="DB2" s="18">
        <f t="shared" si="1"/>
        <v>113000</v>
      </c>
      <c r="DC2" s="18">
        <f t="shared" si="1"/>
        <v>114000</v>
      </c>
      <c r="DD2" s="18">
        <f t="shared" si="1"/>
        <v>115000</v>
      </c>
      <c r="DE2" s="18">
        <f t="shared" si="1"/>
        <v>116000</v>
      </c>
      <c r="DF2" s="18">
        <f t="shared" si="1"/>
        <v>117000</v>
      </c>
      <c r="DG2" s="18">
        <f t="shared" si="1"/>
        <v>118000</v>
      </c>
      <c r="DH2" s="18">
        <f t="shared" si="1"/>
        <v>119000</v>
      </c>
      <c r="DI2" s="18">
        <f t="shared" si="1"/>
        <v>120000</v>
      </c>
      <c r="DJ2" s="18">
        <f t="shared" si="1"/>
        <v>121000</v>
      </c>
      <c r="DK2" s="18">
        <f t="shared" si="1"/>
        <v>122000</v>
      </c>
      <c r="DL2" s="18">
        <f t="shared" si="1"/>
        <v>123000</v>
      </c>
      <c r="DM2" s="18">
        <f t="shared" si="1"/>
        <v>124000</v>
      </c>
      <c r="DN2" s="18">
        <f t="shared" si="1"/>
        <v>125000</v>
      </c>
      <c r="DO2" s="18">
        <f t="shared" si="1"/>
        <v>126000</v>
      </c>
      <c r="DP2" s="18">
        <f t="shared" si="1"/>
        <v>127000</v>
      </c>
      <c r="DQ2" s="18">
        <f t="shared" si="1"/>
        <v>128000</v>
      </c>
      <c r="DR2" s="18">
        <f t="shared" si="1"/>
        <v>129000</v>
      </c>
      <c r="DS2" s="18">
        <f t="shared" si="1"/>
        <v>130000</v>
      </c>
      <c r="DT2" s="18">
        <f t="shared" si="1"/>
        <v>131000</v>
      </c>
      <c r="DU2" s="18">
        <f t="shared" si="1"/>
        <v>132000</v>
      </c>
      <c r="DV2" s="18">
        <f t="shared" si="1"/>
        <v>133000</v>
      </c>
      <c r="DW2" s="18">
        <f t="shared" si="1"/>
        <v>134000</v>
      </c>
      <c r="DX2" s="18">
        <f t="shared" si="1"/>
        <v>135000</v>
      </c>
      <c r="DY2" s="18">
        <f t="shared" si="1"/>
        <v>136000</v>
      </c>
      <c r="DZ2" s="18">
        <f t="shared" si="1"/>
        <v>137000</v>
      </c>
      <c r="EA2" s="18">
        <f t="shared" si="1"/>
        <v>138000</v>
      </c>
      <c r="EB2" s="18">
        <f t="shared" si="1"/>
        <v>139000</v>
      </c>
      <c r="EC2" s="18">
        <f>EB2+1000</f>
        <v>140000</v>
      </c>
    </row>
    <row r="3" spans="2:133" s="12" customFormat="1" x14ac:dyDescent="0.2">
      <c r="B3" s="13" t="s">
        <v>43</v>
      </c>
      <c r="C3" s="24">
        <f t="shared" ref="C3:AH3" si="2">IF(C2&lt;=PersAllow_Limit,Personal_Allowance,MAX(0,Personal_Allowance-(C2-PersAllow_Limit)/2))</f>
        <v>12579</v>
      </c>
      <c r="D3" s="24">
        <f t="shared" si="2"/>
        <v>12579</v>
      </c>
      <c r="E3" s="24">
        <f t="shared" si="2"/>
        <v>12579</v>
      </c>
      <c r="F3" s="24">
        <f t="shared" si="2"/>
        <v>12579</v>
      </c>
      <c r="G3" s="24">
        <f t="shared" si="2"/>
        <v>12579</v>
      </c>
      <c r="H3" s="24">
        <f t="shared" si="2"/>
        <v>12579</v>
      </c>
      <c r="I3" s="24">
        <f t="shared" si="2"/>
        <v>12579</v>
      </c>
      <c r="J3" s="24">
        <f t="shared" si="2"/>
        <v>12579</v>
      </c>
      <c r="K3" s="24">
        <f t="shared" si="2"/>
        <v>12579</v>
      </c>
      <c r="L3" s="24">
        <f t="shared" si="2"/>
        <v>12579</v>
      </c>
      <c r="M3" s="24">
        <f t="shared" si="2"/>
        <v>12579</v>
      </c>
      <c r="N3" s="24">
        <f t="shared" si="2"/>
        <v>12579</v>
      </c>
      <c r="O3" s="24">
        <f t="shared" si="2"/>
        <v>12579</v>
      </c>
      <c r="P3" s="24">
        <f t="shared" si="2"/>
        <v>12579</v>
      </c>
      <c r="Q3" s="24">
        <f t="shared" si="2"/>
        <v>12579</v>
      </c>
      <c r="R3" s="24">
        <f t="shared" si="2"/>
        <v>12579</v>
      </c>
      <c r="S3" s="24">
        <f t="shared" si="2"/>
        <v>12579</v>
      </c>
      <c r="T3" s="24">
        <f t="shared" si="2"/>
        <v>12579</v>
      </c>
      <c r="U3" s="24">
        <f t="shared" si="2"/>
        <v>12579</v>
      </c>
      <c r="V3" s="24">
        <f t="shared" si="2"/>
        <v>12579</v>
      </c>
      <c r="W3" s="24">
        <f t="shared" si="2"/>
        <v>12579</v>
      </c>
      <c r="X3" s="24">
        <f t="shared" si="2"/>
        <v>12579</v>
      </c>
      <c r="Y3" s="24">
        <f t="shared" si="2"/>
        <v>12579</v>
      </c>
      <c r="Z3" s="24">
        <f t="shared" si="2"/>
        <v>12579</v>
      </c>
      <c r="AA3" s="24">
        <f t="shared" si="2"/>
        <v>12579</v>
      </c>
      <c r="AB3" s="24">
        <f t="shared" si="2"/>
        <v>12579</v>
      </c>
      <c r="AC3" s="24">
        <f t="shared" si="2"/>
        <v>12579</v>
      </c>
      <c r="AD3" s="24">
        <f t="shared" si="2"/>
        <v>12579</v>
      </c>
      <c r="AE3" s="24">
        <f t="shared" si="2"/>
        <v>12579</v>
      </c>
      <c r="AF3" s="24">
        <f t="shared" si="2"/>
        <v>12579</v>
      </c>
      <c r="AG3" s="24">
        <f t="shared" si="2"/>
        <v>12579</v>
      </c>
      <c r="AH3" s="24">
        <f t="shared" si="2"/>
        <v>12579</v>
      </c>
      <c r="AI3" s="24">
        <f t="shared" ref="AI3:BN3" si="3">IF(AI2&lt;=PersAllow_Limit,Personal_Allowance,MAX(0,Personal_Allowance-(AI2-PersAllow_Limit)/2))</f>
        <v>12579</v>
      </c>
      <c r="AJ3" s="24">
        <f t="shared" si="3"/>
        <v>12579</v>
      </c>
      <c r="AK3" s="24">
        <f t="shared" si="3"/>
        <v>12579</v>
      </c>
      <c r="AL3" s="24">
        <f t="shared" si="3"/>
        <v>12579</v>
      </c>
      <c r="AM3" s="24">
        <f t="shared" si="3"/>
        <v>12579</v>
      </c>
      <c r="AN3" s="24">
        <f t="shared" si="3"/>
        <v>12579</v>
      </c>
      <c r="AO3" s="24">
        <f t="shared" si="3"/>
        <v>12579</v>
      </c>
      <c r="AP3" s="24">
        <f t="shared" si="3"/>
        <v>12579</v>
      </c>
      <c r="AQ3" s="24">
        <f t="shared" si="3"/>
        <v>12579</v>
      </c>
      <c r="AR3" s="24">
        <f t="shared" si="3"/>
        <v>12579</v>
      </c>
      <c r="AS3" s="24">
        <f t="shared" si="3"/>
        <v>12579</v>
      </c>
      <c r="AT3" s="24">
        <f t="shared" si="3"/>
        <v>12579</v>
      </c>
      <c r="AU3" s="24">
        <f t="shared" si="3"/>
        <v>12579</v>
      </c>
      <c r="AV3" s="24">
        <f t="shared" si="3"/>
        <v>12579</v>
      </c>
      <c r="AW3" s="24">
        <f t="shared" si="3"/>
        <v>12579</v>
      </c>
      <c r="AX3" s="24">
        <f t="shared" si="3"/>
        <v>12579</v>
      </c>
      <c r="AY3" s="24">
        <f t="shared" si="3"/>
        <v>12579</v>
      </c>
      <c r="AZ3" s="24">
        <f t="shared" si="3"/>
        <v>12579</v>
      </c>
      <c r="BA3" s="24">
        <f t="shared" si="3"/>
        <v>12579</v>
      </c>
      <c r="BB3" s="24">
        <f t="shared" si="3"/>
        <v>12579</v>
      </c>
      <c r="BC3" s="24">
        <f t="shared" si="3"/>
        <v>12579</v>
      </c>
      <c r="BD3" s="24">
        <f t="shared" si="3"/>
        <v>12579</v>
      </c>
      <c r="BE3" s="24">
        <f t="shared" si="3"/>
        <v>12579</v>
      </c>
      <c r="BF3" s="24">
        <f t="shared" si="3"/>
        <v>12579</v>
      </c>
      <c r="BG3" s="24">
        <f t="shared" si="3"/>
        <v>12579</v>
      </c>
      <c r="BH3" s="24">
        <f t="shared" si="3"/>
        <v>12579</v>
      </c>
      <c r="BI3" s="24">
        <f t="shared" si="3"/>
        <v>12579</v>
      </c>
      <c r="BJ3" s="24">
        <f t="shared" si="3"/>
        <v>12579</v>
      </c>
      <c r="BK3" s="24">
        <f t="shared" si="3"/>
        <v>12579</v>
      </c>
      <c r="BL3" s="24">
        <f t="shared" si="3"/>
        <v>12579</v>
      </c>
      <c r="BM3" s="24">
        <f t="shared" si="3"/>
        <v>12579</v>
      </c>
      <c r="BN3" s="24">
        <f t="shared" si="3"/>
        <v>12579</v>
      </c>
      <c r="BO3" s="24">
        <f t="shared" ref="BO3:CT3" si="4">IF(BO2&lt;=PersAllow_Limit,Personal_Allowance,MAX(0,Personal_Allowance-(BO2-PersAllow_Limit)/2))</f>
        <v>12579</v>
      </c>
      <c r="BP3" s="24">
        <f t="shared" si="4"/>
        <v>12579</v>
      </c>
      <c r="BQ3" s="24">
        <f t="shared" si="4"/>
        <v>12579</v>
      </c>
      <c r="BR3" s="24">
        <f t="shared" si="4"/>
        <v>12579</v>
      </c>
      <c r="BS3" s="24">
        <f t="shared" si="4"/>
        <v>12579</v>
      </c>
      <c r="BT3" s="24">
        <f t="shared" si="4"/>
        <v>12579</v>
      </c>
      <c r="BU3" s="24">
        <f t="shared" si="4"/>
        <v>12579</v>
      </c>
      <c r="BV3" s="24">
        <f t="shared" si="4"/>
        <v>12579</v>
      </c>
      <c r="BW3" s="24">
        <f t="shared" si="4"/>
        <v>12579</v>
      </c>
      <c r="BX3" s="24">
        <f t="shared" si="4"/>
        <v>12579</v>
      </c>
      <c r="BY3" s="24">
        <f t="shared" si="4"/>
        <v>12579</v>
      </c>
      <c r="BZ3" s="24">
        <f t="shared" si="4"/>
        <v>12579</v>
      </c>
      <c r="CA3" s="24">
        <f t="shared" si="4"/>
        <v>12579</v>
      </c>
      <c r="CB3" s="24">
        <f t="shared" si="4"/>
        <v>12579</v>
      </c>
      <c r="CC3" s="24">
        <f t="shared" si="4"/>
        <v>12579</v>
      </c>
      <c r="CD3" s="24">
        <f t="shared" si="4"/>
        <v>12579</v>
      </c>
      <c r="CE3" s="24">
        <f t="shared" si="4"/>
        <v>12579</v>
      </c>
      <c r="CF3" s="24">
        <f t="shared" si="4"/>
        <v>12579</v>
      </c>
      <c r="CG3" s="24">
        <f t="shared" si="4"/>
        <v>12579</v>
      </c>
      <c r="CH3" s="24">
        <f t="shared" si="4"/>
        <v>12579</v>
      </c>
      <c r="CI3" s="24">
        <f t="shared" si="4"/>
        <v>12579</v>
      </c>
      <c r="CJ3" s="24">
        <f t="shared" si="4"/>
        <v>12579</v>
      </c>
      <c r="CK3" s="24">
        <f t="shared" si="4"/>
        <v>12579</v>
      </c>
      <c r="CL3" s="24">
        <f t="shared" si="4"/>
        <v>12579</v>
      </c>
      <c r="CM3" s="24">
        <f t="shared" si="4"/>
        <v>12579</v>
      </c>
      <c r="CN3" s="24">
        <f t="shared" si="4"/>
        <v>12579</v>
      </c>
      <c r="CO3" s="24">
        <f t="shared" si="4"/>
        <v>12579</v>
      </c>
      <c r="CP3" s="24">
        <f t="shared" si="4"/>
        <v>12079</v>
      </c>
      <c r="CQ3" s="24">
        <f t="shared" si="4"/>
        <v>11579</v>
      </c>
      <c r="CR3" s="24">
        <f t="shared" si="4"/>
        <v>11079</v>
      </c>
      <c r="CS3" s="24">
        <f t="shared" si="4"/>
        <v>10579</v>
      </c>
      <c r="CT3" s="24">
        <f t="shared" si="4"/>
        <v>10079</v>
      </c>
      <c r="CU3" s="24">
        <f t="shared" ref="CU3:DZ3" si="5">IF(CU2&lt;=PersAllow_Limit,Personal_Allowance,MAX(0,Personal_Allowance-(CU2-PersAllow_Limit)/2))</f>
        <v>9579</v>
      </c>
      <c r="CV3" s="24">
        <f t="shared" si="5"/>
        <v>9079</v>
      </c>
      <c r="CW3" s="24">
        <f t="shared" si="5"/>
        <v>8579</v>
      </c>
      <c r="CX3" s="24">
        <f t="shared" si="5"/>
        <v>8079</v>
      </c>
      <c r="CY3" s="24">
        <f t="shared" si="5"/>
        <v>7579</v>
      </c>
      <c r="CZ3" s="24">
        <f t="shared" si="5"/>
        <v>7079</v>
      </c>
      <c r="DA3" s="24">
        <f t="shared" si="5"/>
        <v>6579</v>
      </c>
      <c r="DB3" s="24">
        <f t="shared" si="5"/>
        <v>6079</v>
      </c>
      <c r="DC3" s="24">
        <f t="shared" si="5"/>
        <v>5579</v>
      </c>
      <c r="DD3" s="24">
        <f t="shared" si="5"/>
        <v>5079</v>
      </c>
      <c r="DE3" s="24">
        <f t="shared" si="5"/>
        <v>4579</v>
      </c>
      <c r="DF3" s="24">
        <f t="shared" si="5"/>
        <v>4079</v>
      </c>
      <c r="DG3" s="24">
        <f t="shared" si="5"/>
        <v>3579</v>
      </c>
      <c r="DH3" s="24">
        <f t="shared" si="5"/>
        <v>3079</v>
      </c>
      <c r="DI3" s="24">
        <f t="shared" si="5"/>
        <v>2579</v>
      </c>
      <c r="DJ3" s="24">
        <f t="shared" si="5"/>
        <v>2079</v>
      </c>
      <c r="DK3" s="24">
        <f t="shared" si="5"/>
        <v>1579</v>
      </c>
      <c r="DL3" s="24">
        <f t="shared" si="5"/>
        <v>1079</v>
      </c>
      <c r="DM3" s="24">
        <f t="shared" si="5"/>
        <v>579</v>
      </c>
      <c r="DN3" s="24">
        <f t="shared" si="5"/>
        <v>79</v>
      </c>
      <c r="DO3" s="24">
        <f t="shared" si="5"/>
        <v>0</v>
      </c>
      <c r="DP3" s="24">
        <f t="shared" si="5"/>
        <v>0</v>
      </c>
      <c r="DQ3" s="24">
        <f t="shared" si="5"/>
        <v>0</v>
      </c>
      <c r="DR3" s="24">
        <f t="shared" si="5"/>
        <v>0</v>
      </c>
      <c r="DS3" s="24">
        <f t="shared" si="5"/>
        <v>0</v>
      </c>
      <c r="DT3" s="24">
        <f t="shared" si="5"/>
        <v>0</v>
      </c>
      <c r="DU3" s="24">
        <f t="shared" si="5"/>
        <v>0</v>
      </c>
      <c r="DV3" s="24">
        <f t="shared" si="5"/>
        <v>0</v>
      </c>
      <c r="DW3" s="24">
        <f t="shared" si="5"/>
        <v>0</v>
      </c>
      <c r="DX3" s="24">
        <f t="shared" si="5"/>
        <v>0</v>
      </c>
      <c r="DY3" s="24">
        <f t="shared" si="5"/>
        <v>0</v>
      </c>
      <c r="DZ3" s="24">
        <f t="shared" si="5"/>
        <v>0</v>
      </c>
      <c r="EA3" s="24">
        <f>IF(EA2&lt;=PersAllow_Limit,Personal_Allowance,MAX(0,Personal_Allowance-(EA2-PersAllow_Limit)/2))</f>
        <v>0</v>
      </c>
      <c r="EB3" s="24">
        <f>IF(EB2&lt;=PersAllow_Limit,Personal_Allowance,MAX(0,Personal_Allowance-(EB2-PersAllow_Limit)/2))</f>
        <v>0</v>
      </c>
      <c r="EC3" s="24">
        <f>IF(EC2&lt;=PersAllow_Limit,Personal_Allowance,MAX(0,Personal_Allowance-(EC2-PersAllow_Limit)/2))</f>
        <v>0</v>
      </c>
    </row>
    <row r="4" spans="2:133" s="12" customFormat="1" x14ac:dyDescent="0.2">
      <c r="B4" s="13" t="s">
        <v>5</v>
      </c>
      <c r="C4" s="24">
        <f t="shared" ref="C4:AH4" si="6">IF(C2&lt;=PT_threshold,0,IF(C2&lt;=UEL_threshold,(C2-PT_threshold)*NI_Base,(UEL_threshold-PT_threshold)*NI_Base+(C2-UEL_threshold)*NI_AboveUEL))</f>
        <v>0</v>
      </c>
      <c r="D4" s="24">
        <f t="shared" si="6"/>
        <v>0</v>
      </c>
      <c r="E4" s="24">
        <f t="shared" si="6"/>
        <v>0</v>
      </c>
      <c r="F4" s="24">
        <f t="shared" si="6"/>
        <v>51.6</v>
      </c>
      <c r="G4" s="24">
        <f t="shared" si="6"/>
        <v>171.6</v>
      </c>
      <c r="H4" s="24">
        <f t="shared" si="6"/>
        <v>291.59999999999997</v>
      </c>
      <c r="I4" s="24">
        <f t="shared" si="6"/>
        <v>411.59999999999997</v>
      </c>
      <c r="J4" s="24">
        <f t="shared" si="6"/>
        <v>531.6</v>
      </c>
      <c r="K4" s="24">
        <f t="shared" si="6"/>
        <v>651.6</v>
      </c>
      <c r="L4" s="24">
        <f t="shared" si="6"/>
        <v>771.6</v>
      </c>
      <c r="M4" s="24">
        <f t="shared" si="6"/>
        <v>891.6</v>
      </c>
      <c r="N4" s="24">
        <f t="shared" si="6"/>
        <v>1011.5999999999999</v>
      </c>
      <c r="O4" s="24">
        <f t="shared" si="6"/>
        <v>1131.5999999999999</v>
      </c>
      <c r="P4" s="24">
        <f t="shared" si="6"/>
        <v>1251.5999999999999</v>
      </c>
      <c r="Q4" s="24">
        <f t="shared" si="6"/>
        <v>1371.6</v>
      </c>
      <c r="R4" s="24">
        <f t="shared" si="6"/>
        <v>1491.6</v>
      </c>
      <c r="S4" s="24">
        <f t="shared" si="6"/>
        <v>1611.6</v>
      </c>
      <c r="T4" s="24">
        <f t="shared" si="6"/>
        <v>1731.6</v>
      </c>
      <c r="U4" s="24">
        <f t="shared" si="6"/>
        <v>1851.6</v>
      </c>
      <c r="V4" s="24">
        <f t="shared" si="6"/>
        <v>1971.6</v>
      </c>
      <c r="W4" s="24">
        <f t="shared" si="6"/>
        <v>2091.6</v>
      </c>
      <c r="X4" s="24">
        <f t="shared" si="6"/>
        <v>2211.6</v>
      </c>
      <c r="Y4" s="24">
        <f t="shared" si="6"/>
        <v>2331.6</v>
      </c>
      <c r="Z4" s="24">
        <f t="shared" si="6"/>
        <v>2451.6</v>
      </c>
      <c r="AA4" s="24">
        <f t="shared" si="6"/>
        <v>2571.6</v>
      </c>
      <c r="AB4" s="24">
        <f t="shared" si="6"/>
        <v>2691.6</v>
      </c>
      <c r="AC4" s="24">
        <f t="shared" si="6"/>
        <v>2811.6</v>
      </c>
      <c r="AD4" s="24">
        <f t="shared" si="6"/>
        <v>2931.6</v>
      </c>
      <c r="AE4" s="24">
        <f t="shared" si="6"/>
        <v>3051.6</v>
      </c>
      <c r="AF4" s="24">
        <f t="shared" si="6"/>
        <v>3171.6</v>
      </c>
      <c r="AG4" s="24">
        <f t="shared" si="6"/>
        <v>3291.6</v>
      </c>
      <c r="AH4" s="24">
        <f t="shared" si="6"/>
        <v>3411.6</v>
      </c>
      <c r="AI4" s="24">
        <f t="shared" ref="AI4:BN4" si="7">IF(AI2&lt;=PT_threshold,0,IF(AI2&lt;=UEL_threshold,(AI2-PT_threshold)*NI_Base,(UEL_threshold-PT_threshold)*NI_Base+(AI2-UEL_threshold)*NI_AboveUEL))</f>
        <v>3531.6</v>
      </c>
      <c r="AJ4" s="24">
        <f t="shared" si="7"/>
        <v>3651.6</v>
      </c>
      <c r="AK4" s="24">
        <f t="shared" si="7"/>
        <v>3771.6</v>
      </c>
      <c r="AL4" s="24">
        <f t="shared" si="7"/>
        <v>3891.6</v>
      </c>
      <c r="AM4" s="24">
        <f t="shared" si="7"/>
        <v>4011.6</v>
      </c>
      <c r="AN4" s="24">
        <f t="shared" si="7"/>
        <v>4131.5999999999995</v>
      </c>
      <c r="AO4" s="24">
        <f t="shared" si="7"/>
        <v>4251.5999999999995</v>
      </c>
      <c r="AP4" s="24">
        <f t="shared" si="7"/>
        <v>4371.5999999999995</v>
      </c>
      <c r="AQ4" s="24">
        <f t="shared" si="7"/>
        <v>4491.5999999999995</v>
      </c>
      <c r="AR4" s="24">
        <f t="shared" si="7"/>
        <v>4538.6000000000004</v>
      </c>
      <c r="AS4" s="24">
        <f t="shared" si="7"/>
        <v>4558.6000000000004</v>
      </c>
      <c r="AT4" s="24">
        <f t="shared" si="7"/>
        <v>4578.6000000000004</v>
      </c>
      <c r="AU4" s="24">
        <f t="shared" si="7"/>
        <v>4598.6000000000004</v>
      </c>
      <c r="AV4" s="24">
        <f t="shared" si="7"/>
        <v>4618.6000000000004</v>
      </c>
      <c r="AW4" s="24">
        <f t="shared" si="7"/>
        <v>4638.6000000000004</v>
      </c>
      <c r="AX4" s="24">
        <f t="shared" si="7"/>
        <v>4658.6000000000004</v>
      </c>
      <c r="AY4" s="24">
        <f t="shared" si="7"/>
        <v>4678.6000000000004</v>
      </c>
      <c r="AZ4" s="24">
        <f t="shared" si="7"/>
        <v>4698.6000000000004</v>
      </c>
      <c r="BA4" s="24">
        <f t="shared" si="7"/>
        <v>4718.6000000000004</v>
      </c>
      <c r="BB4" s="24">
        <f t="shared" si="7"/>
        <v>4738.6000000000004</v>
      </c>
      <c r="BC4" s="24">
        <f t="shared" si="7"/>
        <v>4758.6000000000004</v>
      </c>
      <c r="BD4" s="24">
        <f t="shared" si="7"/>
        <v>4778.6000000000004</v>
      </c>
      <c r="BE4" s="24">
        <f t="shared" si="7"/>
        <v>4798.6000000000004</v>
      </c>
      <c r="BF4" s="24">
        <f t="shared" si="7"/>
        <v>4818.6000000000004</v>
      </c>
      <c r="BG4" s="24">
        <f t="shared" si="7"/>
        <v>4838.6000000000004</v>
      </c>
      <c r="BH4" s="24">
        <f t="shared" si="7"/>
        <v>4858.6000000000004</v>
      </c>
      <c r="BI4" s="24">
        <f t="shared" si="7"/>
        <v>4878.6000000000004</v>
      </c>
      <c r="BJ4" s="24">
        <f t="shared" si="7"/>
        <v>4898.6000000000004</v>
      </c>
      <c r="BK4" s="24">
        <f t="shared" si="7"/>
        <v>4918.6000000000004</v>
      </c>
      <c r="BL4" s="24">
        <f t="shared" si="7"/>
        <v>4938.6000000000004</v>
      </c>
      <c r="BM4" s="24">
        <f t="shared" si="7"/>
        <v>4958.6000000000004</v>
      </c>
      <c r="BN4" s="24">
        <f t="shared" si="7"/>
        <v>4978.6000000000004</v>
      </c>
      <c r="BO4" s="24">
        <f t="shared" ref="BO4:CT4" si="8">IF(BO2&lt;=PT_threshold,0,IF(BO2&lt;=UEL_threshold,(BO2-PT_threshold)*NI_Base,(UEL_threshold-PT_threshold)*NI_Base+(BO2-UEL_threshold)*NI_AboveUEL))</f>
        <v>4998.6000000000004</v>
      </c>
      <c r="BP4" s="24">
        <f t="shared" si="8"/>
        <v>5018.6000000000004</v>
      </c>
      <c r="BQ4" s="24">
        <f t="shared" si="8"/>
        <v>5038.6000000000004</v>
      </c>
      <c r="BR4" s="24">
        <f t="shared" si="8"/>
        <v>5058.6000000000004</v>
      </c>
      <c r="BS4" s="24">
        <f t="shared" si="8"/>
        <v>5078.6000000000004</v>
      </c>
      <c r="BT4" s="24">
        <f t="shared" si="8"/>
        <v>5098.6000000000004</v>
      </c>
      <c r="BU4" s="24">
        <f t="shared" si="8"/>
        <v>5118.6000000000004</v>
      </c>
      <c r="BV4" s="24">
        <f t="shared" si="8"/>
        <v>5138.6000000000004</v>
      </c>
      <c r="BW4" s="24">
        <f t="shared" si="8"/>
        <v>5158.6000000000004</v>
      </c>
      <c r="BX4" s="24">
        <f t="shared" si="8"/>
        <v>5178.6000000000004</v>
      </c>
      <c r="BY4" s="24">
        <f t="shared" si="8"/>
        <v>5198.6000000000004</v>
      </c>
      <c r="BZ4" s="24">
        <f t="shared" si="8"/>
        <v>5218.6000000000004</v>
      </c>
      <c r="CA4" s="24">
        <f t="shared" si="8"/>
        <v>5238.6000000000004</v>
      </c>
      <c r="CB4" s="24">
        <f t="shared" si="8"/>
        <v>5258.6</v>
      </c>
      <c r="CC4" s="24">
        <f t="shared" si="8"/>
        <v>5278.6</v>
      </c>
      <c r="CD4" s="24">
        <f t="shared" si="8"/>
        <v>5298.6</v>
      </c>
      <c r="CE4" s="24">
        <f t="shared" si="8"/>
        <v>5318.6</v>
      </c>
      <c r="CF4" s="24">
        <f t="shared" si="8"/>
        <v>5338.6</v>
      </c>
      <c r="CG4" s="24">
        <f t="shared" si="8"/>
        <v>5358.6</v>
      </c>
      <c r="CH4" s="24">
        <f t="shared" si="8"/>
        <v>5378.6</v>
      </c>
      <c r="CI4" s="24">
        <f t="shared" si="8"/>
        <v>5398.6</v>
      </c>
      <c r="CJ4" s="24">
        <f t="shared" si="8"/>
        <v>5418.6</v>
      </c>
      <c r="CK4" s="24">
        <f t="shared" si="8"/>
        <v>5438.6</v>
      </c>
      <c r="CL4" s="24">
        <f t="shared" si="8"/>
        <v>5458.6</v>
      </c>
      <c r="CM4" s="24">
        <f t="shared" si="8"/>
        <v>5478.6</v>
      </c>
      <c r="CN4" s="24">
        <f t="shared" si="8"/>
        <v>5498.6</v>
      </c>
      <c r="CO4" s="24">
        <f t="shared" si="8"/>
        <v>5518.6</v>
      </c>
      <c r="CP4" s="24">
        <f t="shared" si="8"/>
        <v>5538.6</v>
      </c>
      <c r="CQ4" s="24">
        <f t="shared" si="8"/>
        <v>5558.6</v>
      </c>
      <c r="CR4" s="24">
        <f t="shared" si="8"/>
        <v>5578.6</v>
      </c>
      <c r="CS4" s="24">
        <f t="shared" si="8"/>
        <v>5598.6</v>
      </c>
      <c r="CT4" s="24">
        <f t="shared" si="8"/>
        <v>5618.6</v>
      </c>
      <c r="CU4" s="24">
        <f t="shared" ref="CU4:EC4" si="9">IF(CU2&lt;=PT_threshold,0,IF(CU2&lt;=UEL_threshold,(CU2-PT_threshold)*NI_Base,(UEL_threshold-PT_threshold)*NI_Base+(CU2-UEL_threshold)*NI_AboveUEL))</f>
        <v>5638.6</v>
      </c>
      <c r="CV4" s="24">
        <f t="shared" si="9"/>
        <v>5658.6</v>
      </c>
      <c r="CW4" s="24">
        <f t="shared" si="9"/>
        <v>5678.6</v>
      </c>
      <c r="CX4" s="24">
        <f t="shared" si="9"/>
        <v>5698.6</v>
      </c>
      <c r="CY4" s="24">
        <f t="shared" si="9"/>
        <v>5718.6</v>
      </c>
      <c r="CZ4" s="24">
        <f t="shared" si="9"/>
        <v>5738.6</v>
      </c>
      <c r="DA4" s="24">
        <f t="shared" si="9"/>
        <v>5758.6</v>
      </c>
      <c r="DB4" s="24">
        <f t="shared" si="9"/>
        <v>5778.6</v>
      </c>
      <c r="DC4" s="24">
        <f t="shared" si="9"/>
        <v>5798.6</v>
      </c>
      <c r="DD4" s="24">
        <f t="shared" si="9"/>
        <v>5818.6</v>
      </c>
      <c r="DE4" s="24">
        <f t="shared" si="9"/>
        <v>5838.6</v>
      </c>
      <c r="DF4" s="24">
        <f t="shared" si="9"/>
        <v>5858.6</v>
      </c>
      <c r="DG4" s="24">
        <f t="shared" si="9"/>
        <v>5878.6</v>
      </c>
      <c r="DH4" s="24">
        <f t="shared" si="9"/>
        <v>5898.6</v>
      </c>
      <c r="DI4" s="24">
        <f t="shared" si="9"/>
        <v>5918.6</v>
      </c>
      <c r="DJ4" s="24">
        <f t="shared" si="9"/>
        <v>5938.6</v>
      </c>
      <c r="DK4" s="24">
        <f t="shared" si="9"/>
        <v>5958.6</v>
      </c>
      <c r="DL4" s="24">
        <f t="shared" si="9"/>
        <v>5978.6</v>
      </c>
      <c r="DM4" s="24">
        <f t="shared" si="9"/>
        <v>5998.6</v>
      </c>
      <c r="DN4" s="24">
        <f t="shared" si="9"/>
        <v>6018.6</v>
      </c>
      <c r="DO4" s="24">
        <f t="shared" si="9"/>
        <v>6038.6</v>
      </c>
      <c r="DP4" s="24">
        <f t="shared" si="9"/>
        <v>6058.6</v>
      </c>
      <c r="DQ4" s="24">
        <f t="shared" si="9"/>
        <v>6078.6</v>
      </c>
      <c r="DR4" s="24">
        <f t="shared" si="9"/>
        <v>6098.6</v>
      </c>
      <c r="DS4" s="24">
        <f t="shared" si="9"/>
        <v>6118.6</v>
      </c>
      <c r="DT4" s="24">
        <f t="shared" si="9"/>
        <v>6138.6</v>
      </c>
      <c r="DU4" s="24">
        <f t="shared" si="9"/>
        <v>6158.6</v>
      </c>
      <c r="DV4" s="24">
        <f t="shared" si="9"/>
        <v>6178.6</v>
      </c>
      <c r="DW4" s="24">
        <f t="shared" si="9"/>
        <v>6198.6</v>
      </c>
      <c r="DX4" s="24">
        <f t="shared" si="9"/>
        <v>6218.6</v>
      </c>
      <c r="DY4" s="24">
        <f t="shared" si="9"/>
        <v>6238.6</v>
      </c>
      <c r="DZ4" s="24">
        <f t="shared" si="9"/>
        <v>6258.6</v>
      </c>
      <c r="EA4" s="24">
        <f t="shared" si="9"/>
        <v>6278.6</v>
      </c>
      <c r="EB4" s="24">
        <f t="shared" si="9"/>
        <v>6298.6</v>
      </c>
      <c r="EC4" s="24">
        <f t="shared" si="9"/>
        <v>6318.6</v>
      </c>
    </row>
    <row r="5" spans="2:133" s="12" customFormat="1" x14ac:dyDescent="0.2">
      <c r="B5" s="13" t="s">
        <v>7</v>
      </c>
      <c r="C5" s="24">
        <f t="shared" ref="C5:AH5" si="10">IF(C2&lt;=C3,0,IF(C2-C3&lt;=TaxBand1,(C2-C3)*TaxBandPc1,IF(C2-C3&lt;=TaxBand2,TaxBand1*TaxBandPc1+(C2-C3-TaxBand1)*TaxBandPc2,TaxBand1*TaxBandPc1+(TaxBand2-TaxBand1)*TaxBandPc2+(C2-C3-TaxBand2)*TaxBandPc3)))</f>
        <v>0</v>
      </c>
      <c r="D5" s="24">
        <f t="shared" si="10"/>
        <v>0</v>
      </c>
      <c r="E5" s="24">
        <f t="shared" si="10"/>
        <v>0</v>
      </c>
      <c r="F5" s="24">
        <f t="shared" si="10"/>
        <v>84.2</v>
      </c>
      <c r="G5" s="24">
        <f t="shared" si="10"/>
        <v>284.2</v>
      </c>
      <c r="H5" s="24">
        <f t="shared" si="10"/>
        <v>484.20000000000005</v>
      </c>
      <c r="I5" s="24">
        <f t="shared" si="10"/>
        <v>684.2</v>
      </c>
      <c r="J5" s="24">
        <f t="shared" si="10"/>
        <v>884.2</v>
      </c>
      <c r="K5" s="24">
        <f t="shared" si="10"/>
        <v>1084.2</v>
      </c>
      <c r="L5" s="24">
        <f t="shared" si="10"/>
        <v>1284.2</v>
      </c>
      <c r="M5" s="24">
        <f t="shared" si="10"/>
        <v>1484.2</v>
      </c>
      <c r="N5" s="24">
        <f t="shared" si="10"/>
        <v>1684.2</v>
      </c>
      <c r="O5" s="24">
        <f t="shared" si="10"/>
        <v>1884.2</v>
      </c>
      <c r="P5" s="24">
        <f t="shared" si="10"/>
        <v>2084.2000000000003</v>
      </c>
      <c r="Q5" s="24">
        <f t="shared" si="10"/>
        <v>2284.2000000000003</v>
      </c>
      <c r="R5" s="24">
        <f t="shared" si="10"/>
        <v>2484.2000000000003</v>
      </c>
      <c r="S5" s="24">
        <f t="shared" si="10"/>
        <v>2684.2000000000003</v>
      </c>
      <c r="T5" s="24">
        <f t="shared" si="10"/>
        <v>2884.2000000000003</v>
      </c>
      <c r="U5" s="24">
        <f t="shared" si="10"/>
        <v>3084.2000000000003</v>
      </c>
      <c r="V5" s="24">
        <f t="shared" si="10"/>
        <v>3284.2000000000003</v>
      </c>
      <c r="W5" s="24">
        <f t="shared" si="10"/>
        <v>3484.2000000000003</v>
      </c>
      <c r="X5" s="24">
        <f t="shared" si="10"/>
        <v>3684.2000000000003</v>
      </c>
      <c r="Y5" s="24">
        <f t="shared" si="10"/>
        <v>3884.2000000000003</v>
      </c>
      <c r="Z5" s="24">
        <f t="shared" si="10"/>
        <v>4084.2000000000003</v>
      </c>
      <c r="AA5" s="24">
        <f t="shared" si="10"/>
        <v>4284.2</v>
      </c>
      <c r="AB5" s="24">
        <f t="shared" si="10"/>
        <v>4484.2</v>
      </c>
      <c r="AC5" s="24">
        <f t="shared" si="10"/>
        <v>4684.2</v>
      </c>
      <c r="AD5" s="24">
        <f t="shared" si="10"/>
        <v>4884.2</v>
      </c>
      <c r="AE5" s="24">
        <f t="shared" si="10"/>
        <v>5084.2000000000007</v>
      </c>
      <c r="AF5" s="24">
        <f t="shared" si="10"/>
        <v>5284.2000000000007</v>
      </c>
      <c r="AG5" s="24">
        <f t="shared" si="10"/>
        <v>5484.2000000000007</v>
      </c>
      <c r="AH5" s="24">
        <f t="shared" si="10"/>
        <v>5684.2000000000007</v>
      </c>
      <c r="AI5" s="24">
        <f t="shared" ref="AI5:BN5" si="11">IF(AI2&lt;=AI3,0,IF(AI2-AI3&lt;=TaxBand1,(AI2-AI3)*TaxBandPc1,IF(AI2-AI3&lt;=TaxBand2,TaxBand1*TaxBandPc1+(AI2-AI3-TaxBand1)*TaxBandPc2,TaxBand1*TaxBandPc1+(TaxBand2-TaxBand1)*TaxBandPc2+(AI2-AI3-TaxBand2)*TaxBandPc3)))</f>
        <v>5884.2000000000007</v>
      </c>
      <c r="AJ5" s="24">
        <f t="shared" si="11"/>
        <v>6084.2000000000007</v>
      </c>
      <c r="AK5" s="24">
        <f t="shared" si="11"/>
        <v>6284.2000000000007</v>
      </c>
      <c r="AL5" s="24">
        <f t="shared" si="11"/>
        <v>6484.2000000000007</v>
      </c>
      <c r="AM5" s="24">
        <f t="shared" si="11"/>
        <v>6684.2000000000007</v>
      </c>
      <c r="AN5" s="24">
        <f t="shared" si="11"/>
        <v>6884.2000000000007</v>
      </c>
      <c r="AO5" s="24">
        <f t="shared" si="11"/>
        <v>7084.2000000000007</v>
      </c>
      <c r="AP5" s="24">
        <f t="shared" si="11"/>
        <v>7284.2000000000007</v>
      </c>
      <c r="AQ5" s="24">
        <f t="shared" si="11"/>
        <v>7484.2000000000007</v>
      </c>
      <c r="AR5" s="24">
        <f t="shared" si="11"/>
        <v>7828.4</v>
      </c>
      <c r="AS5" s="24">
        <f t="shared" si="11"/>
        <v>8228.4</v>
      </c>
      <c r="AT5" s="24">
        <f t="shared" si="11"/>
        <v>8628.4</v>
      </c>
      <c r="AU5" s="24">
        <f t="shared" si="11"/>
        <v>9028.4</v>
      </c>
      <c r="AV5" s="24">
        <f t="shared" si="11"/>
        <v>9428.4</v>
      </c>
      <c r="AW5" s="24">
        <f t="shared" si="11"/>
        <v>9828.4</v>
      </c>
      <c r="AX5" s="24">
        <f t="shared" si="11"/>
        <v>10228.4</v>
      </c>
      <c r="AY5" s="24">
        <f t="shared" si="11"/>
        <v>10628.4</v>
      </c>
      <c r="AZ5" s="24">
        <f t="shared" si="11"/>
        <v>11028.4</v>
      </c>
      <c r="BA5" s="24">
        <f t="shared" si="11"/>
        <v>11428.4</v>
      </c>
      <c r="BB5" s="24">
        <f t="shared" si="11"/>
        <v>11828.400000000001</v>
      </c>
      <c r="BC5" s="24">
        <f t="shared" si="11"/>
        <v>12228.400000000001</v>
      </c>
      <c r="BD5" s="24">
        <f t="shared" si="11"/>
        <v>12628.400000000001</v>
      </c>
      <c r="BE5" s="24">
        <f t="shared" si="11"/>
        <v>13028.400000000001</v>
      </c>
      <c r="BF5" s="24">
        <f t="shared" si="11"/>
        <v>13428.400000000001</v>
      </c>
      <c r="BG5" s="24">
        <f t="shared" si="11"/>
        <v>13828.400000000001</v>
      </c>
      <c r="BH5" s="24">
        <f t="shared" si="11"/>
        <v>14228.400000000001</v>
      </c>
      <c r="BI5" s="24">
        <f t="shared" si="11"/>
        <v>14628.400000000001</v>
      </c>
      <c r="BJ5" s="24">
        <f t="shared" si="11"/>
        <v>15028.400000000001</v>
      </c>
      <c r="BK5" s="24">
        <f t="shared" si="11"/>
        <v>15428.400000000001</v>
      </c>
      <c r="BL5" s="24">
        <f t="shared" si="11"/>
        <v>15828.4</v>
      </c>
      <c r="BM5" s="24">
        <f t="shared" si="11"/>
        <v>16228.4</v>
      </c>
      <c r="BN5" s="24">
        <f t="shared" si="11"/>
        <v>16628.400000000001</v>
      </c>
      <c r="BO5" s="24">
        <f t="shared" ref="BO5:CT5" si="12">IF(BO2&lt;=BO3,0,IF(BO2-BO3&lt;=TaxBand1,(BO2-BO3)*TaxBandPc1,IF(BO2-BO3&lt;=TaxBand2,TaxBand1*TaxBandPc1+(BO2-BO3-TaxBand1)*TaxBandPc2,TaxBand1*TaxBandPc1+(TaxBand2-TaxBand1)*TaxBandPc2+(BO2-BO3-TaxBand2)*TaxBandPc3)))</f>
        <v>17028.400000000001</v>
      </c>
      <c r="BP5" s="24">
        <f t="shared" si="12"/>
        <v>17428.400000000001</v>
      </c>
      <c r="BQ5" s="24">
        <f t="shared" si="12"/>
        <v>17828.400000000001</v>
      </c>
      <c r="BR5" s="24">
        <f t="shared" si="12"/>
        <v>18228.400000000001</v>
      </c>
      <c r="BS5" s="24">
        <f t="shared" si="12"/>
        <v>18628.400000000001</v>
      </c>
      <c r="BT5" s="24">
        <f t="shared" si="12"/>
        <v>19028.400000000001</v>
      </c>
      <c r="BU5" s="24">
        <f t="shared" si="12"/>
        <v>19428.400000000001</v>
      </c>
      <c r="BV5" s="24">
        <f t="shared" si="12"/>
        <v>19828.400000000001</v>
      </c>
      <c r="BW5" s="24">
        <f t="shared" si="12"/>
        <v>20228.400000000001</v>
      </c>
      <c r="BX5" s="24">
        <f t="shared" si="12"/>
        <v>20628.400000000001</v>
      </c>
      <c r="BY5" s="24">
        <f t="shared" si="12"/>
        <v>21028.400000000001</v>
      </c>
      <c r="BZ5" s="24">
        <f t="shared" si="12"/>
        <v>21428.400000000001</v>
      </c>
      <c r="CA5" s="24">
        <f t="shared" si="12"/>
        <v>21828.400000000001</v>
      </c>
      <c r="CB5" s="24">
        <f t="shared" si="12"/>
        <v>22228.400000000001</v>
      </c>
      <c r="CC5" s="24">
        <f t="shared" si="12"/>
        <v>22628.400000000001</v>
      </c>
      <c r="CD5" s="24">
        <f t="shared" si="12"/>
        <v>23028.400000000001</v>
      </c>
      <c r="CE5" s="24">
        <f t="shared" si="12"/>
        <v>23428.400000000001</v>
      </c>
      <c r="CF5" s="24">
        <f t="shared" si="12"/>
        <v>23828.400000000001</v>
      </c>
      <c r="CG5" s="24">
        <f t="shared" si="12"/>
        <v>24228.400000000001</v>
      </c>
      <c r="CH5" s="24">
        <f t="shared" si="12"/>
        <v>24628.400000000001</v>
      </c>
      <c r="CI5" s="24">
        <f t="shared" si="12"/>
        <v>25028.400000000001</v>
      </c>
      <c r="CJ5" s="24">
        <f t="shared" si="12"/>
        <v>25428.400000000001</v>
      </c>
      <c r="CK5" s="24">
        <f t="shared" si="12"/>
        <v>25828.400000000001</v>
      </c>
      <c r="CL5" s="24">
        <f t="shared" si="12"/>
        <v>26228.400000000001</v>
      </c>
      <c r="CM5" s="24">
        <f t="shared" si="12"/>
        <v>26628.400000000001</v>
      </c>
      <c r="CN5" s="24">
        <f t="shared" si="12"/>
        <v>27028.400000000001</v>
      </c>
      <c r="CO5" s="24">
        <f t="shared" si="12"/>
        <v>27428.400000000001</v>
      </c>
      <c r="CP5" s="24">
        <f t="shared" si="12"/>
        <v>28028.400000000001</v>
      </c>
      <c r="CQ5" s="24">
        <f t="shared" si="12"/>
        <v>28628.400000000001</v>
      </c>
      <c r="CR5" s="24">
        <f t="shared" si="12"/>
        <v>29228.400000000001</v>
      </c>
      <c r="CS5" s="24">
        <f t="shared" si="12"/>
        <v>29828.400000000001</v>
      </c>
      <c r="CT5" s="24">
        <f t="shared" si="12"/>
        <v>30428.400000000001</v>
      </c>
      <c r="CU5" s="24">
        <f t="shared" ref="CU5:EC5" si="13">IF(CU2&lt;=CU3,0,IF(CU2-CU3&lt;=TaxBand1,(CU2-CU3)*TaxBandPc1,IF(CU2-CU3&lt;=TaxBand2,TaxBand1*TaxBandPc1+(CU2-CU3-TaxBand1)*TaxBandPc2,TaxBand1*TaxBandPc1+(TaxBand2-TaxBand1)*TaxBandPc2+(CU2-CU3-TaxBand2)*TaxBandPc3)))</f>
        <v>31028.400000000001</v>
      </c>
      <c r="CV5" s="24">
        <f t="shared" si="13"/>
        <v>31628.400000000001</v>
      </c>
      <c r="CW5" s="24">
        <f t="shared" si="13"/>
        <v>32228.400000000001</v>
      </c>
      <c r="CX5" s="24">
        <f t="shared" si="13"/>
        <v>32828.400000000001</v>
      </c>
      <c r="CY5" s="24">
        <f t="shared" si="13"/>
        <v>33428.400000000001</v>
      </c>
      <c r="CZ5" s="24">
        <f t="shared" si="13"/>
        <v>34028.400000000001</v>
      </c>
      <c r="DA5" s="24">
        <f t="shared" si="13"/>
        <v>34628.400000000001</v>
      </c>
      <c r="DB5" s="24">
        <f t="shared" si="13"/>
        <v>35228.400000000001</v>
      </c>
      <c r="DC5" s="24">
        <f t="shared" si="13"/>
        <v>35828.400000000001</v>
      </c>
      <c r="DD5" s="24">
        <f t="shared" si="13"/>
        <v>36428.400000000001</v>
      </c>
      <c r="DE5" s="24">
        <f t="shared" si="13"/>
        <v>37028.400000000001</v>
      </c>
      <c r="DF5" s="24">
        <f t="shared" si="13"/>
        <v>37628.400000000001</v>
      </c>
      <c r="DG5" s="24">
        <f t="shared" si="13"/>
        <v>38228.400000000001</v>
      </c>
      <c r="DH5" s="24">
        <f t="shared" si="13"/>
        <v>38828.400000000001</v>
      </c>
      <c r="DI5" s="24">
        <f t="shared" si="13"/>
        <v>39428.400000000001</v>
      </c>
      <c r="DJ5" s="24">
        <f t="shared" si="13"/>
        <v>40028.400000000001</v>
      </c>
      <c r="DK5" s="24">
        <f t="shared" si="13"/>
        <v>40628.400000000001</v>
      </c>
      <c r="DL5" s="24">
        <f t="shared" si="13"/>
        <v>41228.400000000001</v>
      </c>
      <c r="DM5" s="24">
        <f t="shared" si="13"/>
        <v>41828.400000000001</v>
      </c>
      <c r="DN5" s="24">
        <f t="shared" si="13"/>
        <v>42428.4</v>
      </c>
      <c r="DO5" s="24">
        <f t="shared" si="13"/>
        <v>42903</v>
      </c>
      <c r="DP5" s="24">
        <f t="shared" si="13"/>
        <v>43353</v>
      </c>
      <c r="DQ5" s="24">
        <f t="shared" si="13"/>
        <v>43803</v>
      </c>
      <c r="DR5" s="24">
        <f t="shared" si="13"/>
        <v>44253</v>
      </c>
      <c r="DS5" s="24">
        <f t="shared" si="13"/>
        <v>44703</v>
      </c>
      <c r="DT5" s="24">
        <f t="shared" si="13"/>
        <v>45153</v>
      </c>
      <c r="DU5" s="24">
        <f t="shared" si="13"/>
        <v>45603</v>
      </c>
      <c r="DV5" s="24">
        <f t="shared" si="13"/>
        <v>46053</v>
      </c>
      <c r="DW5" s="24">
        <f t="shared" si="13"/>
        <v>46503</v>
      </c>
      <c r="DX5" s="24">
        <f t="shared" si="13"/>
        <v>46953</v>
      </c>
      <c r="DY5" s="24">
        <f t="shared" si="13"/>
        <v>47403</v>
      </c>
      <c r="DZ5" s="24">
        <f t="shared" si="13"/>
        <v>47853</v>
      </c>
      <c r="EA5" s="24">
        <f t="shared" si="13"/>
        <v>48303</v>
      </c>
      <c r="EB5" s="24">
        <f t="shared" si="13"/>
        <v>48753</v>
      </c>
      <c r="EC5" s="24">
        <f t="shared" si="13"/>
        <v>49203</v>
      </c>
    </row>
    <row r="6" spans="2:133" s="3" customFormat="1" ht="10.5" x14ac:dyDescent="0.25">
      <c r="B6" s="21" t="s">
        <v>44</v>
      </c>
      <c r="C6" s="22">
        <f>C2-SUM(C4:C5)</f>
        <v>10000</v>
      </c>
      <c r="D6" s="22">
        <f t="shared" ref="D6:BO6" si="14">D2-SUM(D4:D5)</f>
        <v>11000</v>
      </c>
      <c r="E6" s="22">
        <f t="shared" si="14"/>
        <v>12000</v>
      </c>
      <c r="F6" s="22">
        <f t="shared" si="14"/>
        <v>12864.2</v>
      </c>
      <c r="G6" s="22">
        <f t="shared" si="14"/>
        <v>13544.2</v>
      </c>
      <c r="H6" s="22">
        <f t="shared" si="14"/>
        <v>14224.2</v>
      </c>
      <c r="I6" s="22">
        <f t="shared" si="14"/>
        <v>14904.2</v>
      </c>
      <c r="J6" s="22">
        <f t="shared" si="14"/>
        <v>15584.2</v>
      </c>
      <c r="K6" s="22">
        <f t="shared" si="14"/>
        <v>16264.2</v>
      </c>
      <c r="L6" s="22">
        <f t="shared" si="14"/>
        <v>16944.2</v>
      </c>
      <c r="M6" s="22">
        <f t="shared" si="14"/>
        <v>17624.2</v>
      </c>
      <c r="N6" s="22">
        <f t="shared" si="14"/>
        <v>18304.2</v>
      </c>
      <c r="O6" s="22">
        <f t="shared" si="14"/>
        <v>18984.2</v>
      </c>
      <c r="P6" s="22">
        <f t="shared" si="14"/>
        <v>19664.2</v>
      </c>
      <c r="Q6" s="22">
        <f t="shared" si="14"/>
        <v>20344.2</v>
      </c>
      <c r="R6" s="22">
        <f t="shared" si="14"/>
        <v>21024.2</v>
      </c>
      <c r="S6" s="22">
        <f t="shared" si="14"/>
        <v>21704.2</v>
      </c>
      <c r="T6" s="22">
        <f t="shared" si="14"/>
        <v>22384.2</v>
      </c>
      <c r="U6" s="22">
        <f t="shared" si="14"/>
        <v>23064.2</v>
      </c>
      <c r="V6" s="22">
        <f t="shared" si="14"/>
        <v>23744.2</v>
      </c>
      <c r="W6" s="22">
        <f t="shared" si="14"/>
        <v>24424.2</v>
      </c>
      <c r="X6" s="22">
        <f t="shared" si="14"/>
        <v>25104.2</v>
      </c>
      <c r="Y6" s="22">
        <f t="shared" si="14"/>
        <v>25784.2</v>
      </c>
      <c r="Z6" s="22">
        <f t="shared" si="14"/>
        <v>26464.2</v>
      </c>
      <c r="AA6" s="22">
        <f t="shared" si="14"/>
        <v>27144.2</v>
      </c>
      <c r="AB6" s="22">
        <f t="shared" si="14"/>
        <v>27824.2</v>
      </c>
      <c r="AC6" s="22">
        <f t="shared" si="14"/>
        <v>28504.2</v>
      </c>
      <c r="AD6" s="22">
        <f t="shared" si="14"/>
        <v>29184.2</v>
      </c>
      <c r="AE6" s="22">
        <f t="shared" si="14"/>
        <v>29864.199999999997</v>
      </c>
      <c r="AF6" s="22">
        <f t="shared" si="14"/>
        <v>30544.199999999997</v>
      </c>
      <c r="AG6" s="22">
        <f t="shared" si="14"/>
        <v>31224.199999999997</v>
      </c>
      <c r="AH6" s="22">
        <f t="shared" si="14"/>
        <v>31904.199999999997</v>
      </c>
      <c r="AI6" s="22">
        <f t="shared" si="14"/>
        <v>32584.199999999997</v>
      </c>
      <c r="AJ6" s="22">
        <f t="shared" si="14"/>
        <v>33264.199999999997</v>
      </c>
      <c r="AK6" s="22">
        <f t="shared" si="14"/>
        <v>33944.199999999997</v>
      </c>
      <c r="AL6" s="22">
        <f t="shared" si="14"/>
        <v>34624.199999999997</v>
      </c>
      <c r="AM6" s="22">
        <f t="shared" si="14"/>
        <v>35304.199999999997</v>
      </c>
      <c r="AN6" s="22">
        <f t="shared" si="14"/>
        <v>35984.199999999997</v>
      </c>
      <c r="AO6" s="22">
        <f t="shared" si="14"/>
        <v>36664.199999999997</v>
      </c>
      <c r="AP6" s="22">
        <f t="shared" si="14"/>
        <v>37344.199999999997</v>
      </c>
      <c r="AQ6" s="22">
        <f t="shared" si="14"/>
        <v>38024.199999999997</v>
      </c>
      <c r="AR6" s="22">
        <f t="shared" si="14"/>
        <v>38633</v>
      </c>
      <c r="AS6" s="22">
        <f t="shared" si="14"/>
        <v>39213</v>
      </c>
      <c r="AT6" s="22">
        <f t="shared" si="14"/>
        <v>39793</v>
      </c>
      <c r="AU6" s="22">
        <f t="shared" si="14"/>
        <v>40373</v>
      </c>
      <c r="AV6" s="22">
        <f t="shared" si="14"/>
        <v>40953</v>
      </c>
      <c r="AW6" s="22">
        <f t="shared" si="14"/>
        <v>41533</v>
      </c>
      <c r="AX6" s="22">
        <f t="shared" si="14"/>
        <v>42113</v>
      </c>
      <c r="AY6" s="22">
        <f t="shared" si="14"/>
        <v>42693</v>
      </c>
      <c r="AZ6" s="22">
        <f t="shared" si="14"/>
        <v>43273</v>
      </c>
      <c r="BA6" s="22">
        <f t="shared" si="14"/>
        <v>43853</v>
      </c>
      <c r="BB6" s="22">
        <f t="shared" si="14"/>
        <v>44433</v>
      </c>
      <c r="BC6" s="22">
        <f t="shared" si="14"/>
        <v>45013</v>
      </c>
      <c r="BD6" s="22">
        <f t="shared" si="14"/>
        <v>45593</v>
      </c>
      <c r="BE6" s="22">
        <f t="shared" si="14"/>
        <v>46173</v>
      </c>
      <c r="BF6" s="22">
        <f t="shared" si="14"/>
        <v>46753</v>
      </c>
      <c r="BG6" s="22">
        <f t="shared" si="14"/>
        <v>47333</v>
      </c>
      <c r="BH6" s="22">
        <f t="shared" si="14"/>
        <v>47913</v>
      </c>
      <c r="BI6" s="22">
        <f t="shared" si="14"/>
        <v>48493</v>
      </c>
      <c r="BJ6" s="22">
        <f t="shared" si="14"/>
        <v>49073</v>
      </c>
      <c r="BK6" s="22">
        <f t="shared" si="14"/>
        <v>49653</v>
      </c>
      <c r="BL6" s="22">
        <f t="shared" si="14"/>
        <v>50233</v>
      </c>
      <c r="BM6" s="22">
        <f t="shared" si="14"/>
        <v>50813</v>
      </c>
      <c r="BN6" s="22">
        <f t="shared" si="14"/>
        <v>51393</v>
      </c>
      <c r="BO6" s="22">
        <f t="shared" si="14"/>
        <v>51973</v>
      </c>
      <c r="BP6" s="22">
        <f t="shared" ref="BP6:CE6" si="15">BP2-SUM(BP4:BP5)</f>
        <v>52553</v>
      </c>
      <c r="BQ6" s="22">
        <f t="shared" si="15"/>
        <v>53133</v>
      </c>
      <c r="BR6" s="22">
        <f t="shared" si="15"/>
        <v>53713</v>
      </c>
      <c r="BS6" s="22">
        <f t="shared" si="15"/>
        <v>54293</v>
      </c>
      <c r="BT6" s="22">
        <f t="shared" si="15"/>
        <v>54873</v>
      </c>
      <c r="BU6" s="22">
        <f t="shared" si="15"/>
        <v>55453</v>
      </c>
      <c r="BV6" s="22">
        <f t="shared" si="15"/>
        <v>56033</v>
      </c>
      <c r="BW6" s="22">
        <f t="shared" si="15"/>
        <v>56613</v>
      </c>
      <c r="BX6" s="22">
        <f t="shared" si="15"/>
        <v>57193</v>
      </c>
      <c r="BY6" s="22">
        <f t="shared" si="15"/>
        <v>57773</v>
      </c>
      <c r="BZ6" s="22">
        <f t="shared" si="15"/>
        <v>58353</v>
      </c>
      <c r="CA6" s="22">
        <f t="shared" si="15"/>
        <v>58933</v>
      </c>
      <c r="CB6" s="22">
        <f t="shared" si="15"/>
        <v>59513</v>
      </c>
      <c r="CC6" s="22">
        <f t="shared" si="15"/>
        <v>60093</v>
      </c>
      <c r="CD6" s="22">
        <f t="shared" si="15"/>
        <v>60673</v>
      </c>
      <c r="CE6" s="22">
        <f t="shared" si="15"/>
        <v>61253</v>
      </c>
      <c r="CF6" s="22">
        <f t="shared" ref="CF6:DK6" si="16">CF2-SUM(CF4:CF5)</f>
        <v>61833</v>
      </c>
      <c r="CG6" s="22">
        <f t="shared" si="16"/>
        <v>62413</v>
      </c>
      <c r="CH6" s="22">
        <f t="shared" si="16"/>
        <v>62993</v>
      </c>
      <c r="CI6" s="22">
        <f t="shared" si="16"/>
        <v>63573</v>
      </c>
      <c r="CJ6" s="22">
        <f t="shared" si="16"/>
        <v>64153</v>
      </c>
      <c r="CK6" s="22">
        <f t="shared" si="16"/>
        <v>64733</v>
      </c>
      <c r="CL6" s="22">
        <f t="shared" si="16"/>
        <v>65313</v>
      </c>
      <c r="CM6" s="22">
        <f t="shared" si="16"/>
        <v>65893</v>
      </c>
      <c r="CN6" s="22">
        <f t="shared" si="16"/>
        <v>66473</v>
      </c>
      <c r="CO6" s="22">
        <f t="shared" si="16"/>
        <v>67053</v>
      </c>
      <c r="CP6" s="22">
        <f t="shared" si="16"/>
        <v>67433</v>
      </c>
      <c r="CQ6" s="22">
        <f t="shared" si="16"/>
        <v>67813</v>
      </c>
      <c r="CR6" s="22">
        <f t="shared" si="16"/>
        <v>68193</v>
      </c>
      <c r="CS6" s="22">
        <f t="shared" si="16"/>
        <v>68573</v>
      </c>
      <c r="CT6" s="22">
        <f t="shared" si="16"/>
        <v>68953</v>
      </c>
      <c r="CU6" s="22">
        <f t="shared" si="16"/>
        <v>69333</v>
      </c>
      <c r="CV6" s="22">
        <f t="shared" si="16"/>
        <v>69713</v>
      </c>
      <c r="CW6" s="22">
        <f t="shared" si="16"/>
        <v>70093</v>
      </c>
      <c r="CX6" s="22">
        <f t="shared" si="16"/>
        <v>70473</v>
      </c>
      <c r="CY6" s="22">
        <f t="shared" si="16"/>
        <v>70853</v>
      </c>
      <c r="CZ6" s="22">
        <f t="shared" si="16"/>
        <v>71233</v>
      </c>
      <c r="DA6" s="22">
        <f t="shared" si="16"/>
        <v>71613</v>
      </c>
      <c r="DB6" s="22">
        <f t="shared" si="16"/>
        <v>71993</v>
      </c>
      <c r="DC6" s="22">
        <f t="shared" si="16"/>
        <v>72373</v>
      </c>
      <c r="DD6" s="22">
        <f t="shared" si="16"/>
        <v>72753</v>
      </c>
      <c r="DE6" s="22">
        <f t="shared" si="16"/>
        <v>73133</v>
      </c>
      <c r="DF6" s="22">
        <f t="shared" si="16"/>
        <v>73513</v>
      </c>
      <c r="DG6" s="22">
        <f t="shared" si="16"/>
        <v>73893</v>
      </c>
      <c r="DH6" s="22">
        <f t="shared" si="16"/>
        <v>74273</v>
      </c>
      <c r="DI6" s="22">
        <f t="shared" si="16"/>
        <v>74653</v>
      </c>
      <c r="DJ6" s="22">
        <f t="shared" si="16"/>
        <v>75033</v>
      </c>
      <c r="DK6" s="22">
        <f t="shared" si="16"/>
        <v>75413</v>
      </c>
      <c r="DL6" s="22">
        <f t="shared" ref="DL6:EC6" si="17">DL2-SUM(DL4:DL5)</f>
        <v>75793</v>
      </c>
      <c r="DM6" s="22">
        <f t="shared" si="17"/>
        <v>76173</v>
      </c>
      <c r="DN6" s="22">
        <f t="shared" si="17"/>
        <v>76553</v>
      </c>
      <c r="DO6" s="22">
        <f t="shared" si="17"/>
        <v>77058.399999999994</v>
      </c>
      <c r="DP6" s="22">
        <f t="shared" si="17"/>
        <v>77588.399999999994</v>
      </c>
      <c r="DQ6" s="22">
        <f t="shared" si="17"/>
        <v>78118.399999999994</v>
      </c>
      <c r="DR6" s="22">
        <f t="shared" si="17"/>
        <v>78648.399999999994</v>
      </c>
      <c r="DS6" s="22">
        <f t="shared" si="17"/>
        <v>79178.399999999994</v>
      </c>
      <c r="DT6" s="22">
        <f t="shared" si="17"/>
        <v>79708.399999999994</v>
      </c>
      <c r="DU6" s="22">
        <f t="shared" si="17"/>
        <v>80238.399999999994</v>
      </c>
      <c r="DV6" s="22">
        <f t="shared" si="17"/>
        <v>80768.399999999994</v>
      </c>
      <c r="DW6" s="22">
        <f t="shared" si="17"/>
        <v>81298.399999999994</v>
      </c>
      <c r="DX6" s="22">
        <f t="shared" si="17"/>
        <v>81828.399999999994</v>
      </c>
      <c r="DY6" s="22">
        <f t="shared" si="17"/>
        <v>82358.399999999994</v>
      </c>
      <c r="DZ6" s="22">
        <f t="shared" si="17"/>
        <v>82888.399999999994</v>
      </c>
      <c r="EA6" s="22">
        <f t="shared" si="17"/>
        <v>83418.399999999994</v>
      </c>
      <c r="EB6" s="22">
        <f t="shared" si="17"/>
        <v>83948.4</v>
      </c>
      <c r="EC6" s="22">
        <f t="shared" si="17"/>
        <v>84478.399999999994</v>
      </c>
    </row>
    <row r="7" spans="2:133" s="3" customFormat="1" ht="10.5" x14ac:dyDescent="0.25">
      <c r="B7" s="23" t="s">
        <v>45</v>
      </c>
      <c r="C7" s="22">
        <f>C6/12</f>
        <v>833.33333333333337</v>
      </c>
      <c r="D7" s="22">
        <f t="shared" ref="D7:BO7" si="18">D6/12</f>
        <v>916.66666666666663</v>
      </c>
      <c r="E7" s="22">
        <f t="shared" si="18"/>
        <v>1000</v>
      </c>
      <c r="F7" s="22">
        <f t="shared" si="18"/>
        <v>1072.0166666666667</v>
      </c>
      <c r="G7" s="22">
        <f t="shared" si="18"/>
        <v>1128.6833333333334</v>
      </c>
      <c r="H7" s="22">
        <f t="shared" si="18"/>
        <v>1185.3500000000001</v>
      </c>
      <c r="I7" s="22">
        <f t="shared" si="18"/>
        <v>1242.0166666666667</v>
      </c>
      <c r="J7" s="22">
        <f t="shared" si="18"/>
        <v>1298.6833333333334</v>
      </c>
      <c r="K7" s="22">
        <f t="shared" si="18"/>
        <v>1355.3500000000001</v>
      </c>
      <c r="L7" s="22">
        <f t="shared" si="18"/>
        <v>1412.0166666666667</v>
      </c>
      <c r="M7" s="22">
        <f t="shared" si="18"/>
        <v>1468.6833333333334</v>
      </c>
      <c r="N7" s="22">
        <f t="shared" si="18"/>
        <v>1525.3500000000001</v>
      </c>
      <c r="O7" s="22">
        <f t="shared" si="18"/>
        <v>1582.0166666666667</v>
      </c>
      <c r="P7" s="22">
        <f t="shared" si="18"/>
        <v>1638.6833333333334</v>
      </c>
      <c r="Q7" s="22">
        <f t="shared" si="18"/>
        <v>1695.3500000000001</v>
      </c>
      <c r="R7" s="22">
        <f t="shared" si="18"/>
        <v>1752.0166666666667</v>
      </c>
      <c r="S7" s="22">
        <f t="shared" si="18"/>
        <v>1808.6833333333334</v>
      </c>
      <c r="T7" s="22">
        <f t="shared" si="18"/>
        <v>1865.3500000000001</v>
      </c>
      <c r="U7" s="22">
        <f t="shared" si="18"/>
        <v>1922.0166666666667</v>
      </c>
      <c r="V7" s="22">
        <f t="shared" si="18"/>
        <v>1978.6833333333334</v>
      </c>
      <c r="W7" s="22">
        <f t="shared" si="18"/>
        <v>2035.3500000000001</v>
      </c>
      <c r="X7" s="22">
        <f t="shared" si="18"/>
        <v>2092.0166666666669</v>
      </c>
      <c r="Y7" s="22">
        <f t="shared" si="18"/>
        <v>2148.6833333333334</v>
      </c>
      <c r="Z7" s="22">
        <f t="shared" si="18"/>
        <v>2205.35</v>
      </c>
      <c r="AA7" s="22">
        <f t="shared" si="18"/>
        <v>2262.0166666666669</v>
      </c>
      <c r="AB7" s="22">
        <f t="shared" si="18"/>
        <v>2318.6833333333334</v>
      </c>
      <c r="AC7" s="22">
        <f t="shared" si="18"/>
        <v>2375.35</v>
      </c>
      <c r="AD7" s="22">
        <f t="shared" si="18"/>
        <v>2432.0166666666669</v>
      </c>
      <c r="AE7" s="22">
        <f t="shared" si="18"/>
        <v>2488.6833333333329</v>
      </c>
      <c r="AF7" s="22">
        <f t="shared" si="18"/>
        <v>2545.35</v>
      </c>
      <c r="AG7" s="22">
        <f t="shared" si="18"/>
        <v>2602.0166666666664</v>
      </c>
      <c r="AH7" s="22">
        <f t="shared" si="18"/>
        <v>2658.6833333333329</v>
      </c>
      <c r="AI7" s="22">
        <f t="shared" si="18"/>
        <v>2715.35</v>
      </c>
      <c r="AJ7" s="22">
        <f t="shared" si="18"/>
        <v>2772.0166666666664</v>
      </c>
      <c r="AK7" s="22">
        <f t="shared" si="18"/>
        <v>2828.6833333333329</v>
      </c>
      <c r="AL7" s="22">
        <f t="shared" si="18"/>
        <v>2885.35</v>
      </c>
      <c r="AM7" s="22">
        <f t="shared" si="18"/>
        <v>2942.0166666666664</v>
      </c>
      <c r="AN7" s="22">
        <f t="shared" si="18"/>
        <v>2998.6833333333329</v>
      </c>
      <c r="AO7" s="22">
        <f t="shared" si="18"/>
        <v>3055.35</v>
      </c>
      <c r="AP7" s="22">
        <f t="shared" si="18"/>
        <v>3112.0166666666664</v>
      </c>
      <c r="AQ7" s="22">
        <f t="shared" si="18"/>
        <v>3168.6833333333329</v>
      </c>
      <c r="AR7" s="22">
        <f t="shared" si="18"/>
        <v>3219.4166666666665</v>
      </c>
      <c r="AS7" s="22">
        <f t="shared" si="18"/>
        <v>3267.75</v>
      </c>
      <c r="AT7" s="22">
        <f t="shared" si="18"/>
        <v>3316.0833333333335</v>
      </c>
      <c r="AU7" s="22">
        <f t="shared" si="18"/>
        <v>3364.4166666666665</v>
      </c>
      <c r="AV7" s="22">
        <f t="shared" si="18"/>
        <v>3412.75</v>
      </c>
      <c r="AW7" s="22">
        <f t="shared" si="18"/>
        <v>3461.0833333333335</v>
      </c>
      <c r="AX7" s="22">
        <f t="shared" si="18"/>
        <v>3509.4166666666665</v>
      </c>
      <c r="AY7" s="22">
        <f t="shared" si="18"/>
        <v>3557.75</v>
      </c>
      <c r="AZ7" s="22">
        <f t="shared" si="18"/>
        <v>3606.0833333333335</v>
      </c>
      <c r="BA7" s="22">
        <f t="shared" si="18"/>
        <v>3654.4166666666665</v>
      </c>
      <c r="BB7" s="22">
        <f t="shared" si="18"/>
        <v>3702.75</v>
      </c>
      <c r="BC7" s="22">
        <f t="shared" si="18"/>
        <v>3751.0833333333335</v>
      </c>
      <c r="BD7" s="22">
        <f t="shared" si="18"/>
        <v>3799.4166666666665</v>
      </c>
      <c r="BE7" s="22">
        <f t="shared" si="18"/>
        <v>3847.75</v>
      </c>
      <c r="BF7" s="22">
        <f t="shared" si="18"/>
        <v>3896.0833333333335</v>
      </c>
      <c r="BG7" s="22">
        <f t="shared" si="18"/>
        <v>3944.4166666666665</v>
      </c>
      <c r="BH7" s="22">
        <f t="shared" si="18"/>
        <v>3992.75</v>
      </c>
      <c r="BI7" s="22">
        <f t="shared" si="18"/>
        <v>4041.0833333333335</v>
      </c>
      <c r="BJ7" s="22">
        <f t="shared" si="18"/>
        <v>4089.4166666666665</v>
      </c>
      <c r="BK7" s="22">
        <f t="shared" si="18"/>
        <v>4137.75</v>
      </c>
      <c r="BL7" s="22">
        <f t="shared" si="18"/>
        <v>4186.083333333333</v>
      </c>
      <c r="BM7" s="22">
        <f t="shared" si="18"/>
        <v>4234.416666666667</v>
      </c>
      <c r="BN7" s="22">
        <f t="shared" si="18"/>
        <v>4282.75</v>
      </c>
      <c r="BO7" s="22">
        <f t="shared" si="18"/>
        <v>4331.083333333333</v>
      </c>
      <c r="BP7" s="22">
        <f t="shared" ref="BP7:CE7" si="19">BP6/12</f>
        <v>4379.416666666667</v>
      </c>
      <c r="BQ7" s="22">
        <f t="shared" si="19"/>
        <v>4427.75</v>
      </c>
      <c r="BR7" s="22">
        <f t="shared" si="19"/>
        <v>4476.083333333333</v>
      </c>
      <c r="BS7" s="22">
        <f t="shared" si="19"/>
        <v>4524.416666666667</v>
      </c>
      <c r="BT7" s="22">
        <f t="shared" si="19"/>
        <v>4572.75</v>
      </c>
      <c r="BU7" s="22">
        <f t="shared" si="19"/>
        <v>4621.083333333333</v>
      </c>
      <c r="BV7" s="22">
        <f t="shared" si="19"/>
        <v>4669.416666666667</v>
      </c>
      <c r="BW7" s="22">
        <f t="shared" si="19"/>
        <v>4717.75</v>
      </c>
      <c r="BX7" s="22">
        <f t="shared" si="19"/>
        <v>4766.083333333333</v>
      </c>
      <c r="BY7" s="22">
        <f t="shared" si="19"/>
        <v>4814.416666666667</v>
      </c>
      <c r="BZ7" s="22">
        <f t="shared" si="19"/>
        <v>4862.75</v>
      </c>
      <c r="CA7" s="22">
        <f t="shared" si="19"/>
        <v>4911.083333333333</v>
      </c>
      <c r="CB7" s="22">
        <f t="shared" si="19"/>
        <v>4959.416666666667</v>
      </c>
      <c r="CC7" s="22">
        <f t="shared" si="19"/>
        <v>5007.75</v>
      </c>
      <c r="CD7" s="22">
        <f t="shared" si="19"/>
        <v>5056.083333333333</v>
      </c>
      <c r="CE7" s="22">
        <f t="shared" si="19"/>
        <v>5104.416666666667</v>
      </c>
      <c r="CF7" s="22">
        <f t="shared" ref="CF7:DK7" si="20">CF6/12</f>
        <v>5152.75</v>
      </c>
      <c r="CG7" s="22">
        <f t="shared" si="20"/>
        <v>5201.083333333333</v>
      </c>
      <c r="CH7" s="22">
        <f t="shared" si="20"/>
        <v>5249.416666666667</v>
      </c>
      <c r="CI7" s="22">
        <f t="shared" si="20"/>
        <v>5297.75</v>
      </c>
      <c r="CJ7" s="22">
        <f t="shared" si="20"/>
        <v>5346.083333333333</v>
      </c>
      <c r="CK7" s="22">
        <f t="shared" si="20"/>
        <v>5394.416666666667</v>
      </c>
      <c r="CL7" s="22">
        <f t="shared" si="20"/>
        <v>5442.75</v>
      </c>
      <c r="CM7" s="22">
        <f t="shared" si="20"/>
        <v>5491.083333333333</v>
      </c>
      <c r="CN7" s="22">
        <f t="shared" si="20"/>
        <v>5539.416666666667</v>
      </c>
      <c r="CO7" s="22">
        <f t="shared" si="20"/>
        <v>5587.75</v>
      </c>
      <c r="CP7" s="22">
        <f t="shared" si="20"/>
        <v>5619.416666666667</v>
      </c>
      <c r="CQ7" s="22">
        <f t="shared" si="20"/>
        <v>5651.083333333333</v>
      </c>
      <c r="CR7" s="22">
        <f t="shared" si="20"/>
        <v>5682.75</v>
      </c>
      <c r="CS7" s="22">
        <f t="shared" si="20"/>
        <v>5714.416666666667</v>
      </c>
      <c r="CT7" s="22">
        <f t="shared" si="20"/>
        <v>5746.083333333333</v>
      </c>
      <c r="CU7" s="22">
        <f t="shared" si="20"/>
        <v>5777.75</v>
      </c>
      <c r="CV7" s="22">
        <f t="shared" si="20"/>
        <v>5809.416666666667</v>
      </c>
      <c r="CW7" s="22">
        <f t="shared" si="20"/>
        <v>5841.083333333333</v>
      </c>
      <c r="CX7" s="22">
        <f t="shared" si="20"/>
        <v>5872.75</v>
      </c>
      <c r="CY7" s="22">
        <f t="shared" si="20"/>
        <v>5904.416666666667</v>
      </c>
      <c r="CZ7" s="22">
        <f t="shared" si="20"/>
        <v>5936.083333333333</v>
      </c>
      <c r="DA7" s="22">
        <f t="shared" si="20"/>
        <v>5967.75</v>
      </c>
      <c r="DB7" s="22">
        <f t="shared" si="20"/>
        <v>5999.416666666667</v>
      </c>
      <c r="DC7" s="22">
        <f t="shared" si="20"/>
        <v>6031.083333333333</v>
      </c>
      <c r="DD7" s="22">
        <f t="shared" si="20"/>
        <v>6062.75</v>
      </c>
      <c r="DE7" s="22">
        <f t="shared" si="20"/>
        <v>6094.416666666667</v>
      </c>
      <c r="DF7" s="22">
        <f t="shared" si="20"/>
        <v>6126.083333333333</v>
      </c>
      <c r="DG7" s="22">
        <f t="shared" si="20"/>
        <v>6157.75</v>
      </c>
      <c r="DH7" s="22">
        <f t="shared" si="20"/>
        <v>6189.416666666667</v>
      </c>
      <c r="DI7" s="22">
        <f t="shared" si="20"/>
        <v>6221.083333333333</v>
      </c>
      <c r="DJ7" s="22">
        <f t="shared" si="20"/>
        <v>6252.75</v>
      </c>
      <c r="DK7" s="22">
        <f t="shared" si="20"/>
        <v>6284.416666666667</v>
      </c>
      <c r="DL7" s="22">
        <f t="shared" ref="DL7:EB7" si="21">DL6/12</f>
        <v>6316.083333333333</v>
      </c>
      <c r="DM7" s="22">
        <f t="shared" si="21"/>
        <v>6347.75</v>
      </c>
      <c r="DN7" s="22">
        <f t="shared" si="21"/>
        <v>6379.416666666667</v>
      </c>
      <c r="DO7" s="22">
        <f t="shared" si="21"/>
        <v>6421.5333333333328</v>
      </c>
      <c r="DP7" s="22">
        <f t="shared" si="21"/>
        <v>6465.7</v>
      </c>
      <c r="DQ7" s="22">
        <f t="shared" si="21"/>
        <v>6509.8666666666659</v>
      </c>
      <c r="DR7" s="22">
        <f t="shared" si="21"/>
        <v>6554.0333333333328</v>
      </c>
      <c r="DS7" s="22">
        <f t="shared" si="21"/>
        <v>6598.2</v>
      </c>
      <c r="DT7" s="22">
        <f t="shared" si="21"/>
        <v>6642.3666666666659</v>
      </c>
      <c r="DU7" s="22">
        <f t="shared" si="21"/>
        <v>6686.5333333333328</v>
      </c>
      <c r="DV7" s="22">
        <f t="shared" si="21"/>
        <v>6730.7</v>
      </c>
      <c r="DW7" s="22">
        <f t="shared" si="21"/>
        <v>6774.8666666666659</v>
      </c>
      <c r="DX7" s="22">
        <f t="shared" si="21"/>
        <v>6819.0333333333328</v>
      </c>
      <c r="DY7" s="22">
        <f t="shared" si="21"/>
        <v>6863.2</v>
      </c>
      <c r="DZ7" s="22">
        <f t="shared" si="21"/>
        <v>6907.3666666666659</v>
      </c>
      <c r="EA7" s="22">
        <f t="shared" si="21"/>
        <v>6951.5333333333328</v>
      </c>
      <c r="EB7" s="22">
        <f t="shared" si="21"/>
        <v>6995.7</v>
      </c>
      <c r="EC7" s="22">
        <f>EC6/12</f>
        <v>7039.8666666666659</v>
      </c>
    </row>
    <row r="8" spans="2:133" s="17" customFormat="1" ht="10.5" x14ac:dyDescent="0.25">
      <c r="B8" s="16" t="s">
        <v>46</v>
      </c>
      <c r="C8" s="19">
        <f>C2/2</f>
        <v>5000</v>
      </c>
      <c r="D8" s="19">
        <f t="shared" ref="D8:BO8" si="22">D2/2</f>
        <v>5500</v>
      </c>
      <c r="E8" s="19">
        <f t="shared" si="22"/>
        <v>6000</v>
      </c>
      <c r="F8" s="19">
        <f t="shared" si="22"/>
        <v>6500</v>
      </c>
      <c r="G8" s="19">
        <f t="shared" si="22"/>
        <v>7000</v>
      </c>
      <c r="H8" s="19">
        <f t="shared" si="22"/>
        <v>7500</v>
      </c>
      <c r="I8" s="19">
        <f t="shared" si="22"/>
        <v>8000</v>
      </c>
      <c r="J8" s="19">
        <f t="shared" si="22"/>
        <v>8500</v>
      </c>
      <c r="K8" s="19">
        <f t="shared" si="22"/>
        <v>9000</v>
      </c>
      <c r="L8" s="19">
        <f t="shared" si="22"/>
        <v>9500</v>
      </c>
      <c r="M8" s="19">
        <f t="shared" si="22"/>
        <v>10000</v>
      </c>
      <c r="N8" s="19">
        <f t="shared" si="22"/>
        <v>10500</v>
      </c>
      <c r="O8" s="19">
        <f t="shared" si="22"/>
        <v>11000</v>
      </c>
      <c r="P8" s="19">
        <f t="shared" si="22"/>
        <v>11500</v>
      </c>
      <c r="Q8" s="19">
        <f t="shared" si="22"/>
        <v>12000</v>
      </c>
      <c r="R8" s="19">
        <f t="shared" si="22"/>
        <v>12500</v>
      </c>
      <c r="S8" s="19">
        <f t="shared" si="22"/>
        <v>13000</v>
      </c>
      <c r="T8" s="19">
        <f t="shared" si="22"/>
        <v>13500</v>
      </c>
      <c r="U8" s="19">
        <f t="shared" si="22"/>
        <v>14000</v>
      </c>
      <c r="V8" s="19">
        <f t="shared" si="22"/>
        <v>14500</v>
      </c>
      <c r="W8" s="19">
        <f t="shared" si="22"/>
        <v>15000</v>
      </c>
      <c r="X8" s="19">
        <f t="shared" si="22"/>
        <v>15500</v>
      </c>
      <c r="Y8" s="19">
        <f t="shared" si="22"/>
        <v>16000</v>
      </c>
      <c r="Z8" s="19">
        <f t="shared" si="22"/>
        <v>16500</v>
      </c>
      <c r="AA8" s="19">
        <f t="shared" si="22"/>
        <v>17000</v>
      </c>
      <c r="AB8" s="19">
        <f t="shared" si="22"/>
        <v>17500</v>
      </c>
      <c r="AC8" s="19">
        <f t="shared" si="22"/>
        <v>18000</v>
      </c>
      <c r="AD8" s="19">
        <f t="shared" si="22"/>
        <v>18500</v>
      </c>
      <c r="AE8" s="19">
        <f t="shared" si="22"/>
        <v>19000</v>
      </c>
      <c r="AF8" s="19">
        <f t="shared" si="22"/>
        <v>19500</v>
      </c>
      <c r="AG8" s="19">
        <f t="shared" si="22"/>
        <v>20000</v>
      </c>
      <c r="AH8" s="19">
        <f t="shared" si="22"/>
        <v>20500</v>
      </c>
      <c r="AI8" s="19">
        <f t="shared" si="22"/>
        <v>21000</v>
      </c>
      <c r="AJ8" s="19">
        <f t="shared" si="22"/>
        <v>21500</v>
      </c>
      <c r="AK8" s="19">
        <f t="shared" si="22"/>
        <v>22000</v>
      </c>
      <c r="AL8" s="19">
        <f t="shared" si="22"/>
        <v>22500</v>
      </c>
      <c r="AM8" s="19">
        <f t="shared" si="22"/>
        <v>23000</v>
      </c>
      <c r="AN8" s="19">
        <f t="shared" si="22"/>
        <v>23500</v>
      </c>
      <c r="AO8" s="19">
        <f t="shared" si="22"/>
        <v>24000</v>
      </c>
      <c r="AP8" s="19">
        <f t="shared" si="22"/>
        <v>24500</v>
      </c>
      <c r="AQ8" s="19">
        <f t="shared" si="22"/>
        <v>25000</v>
      </c>
      <c r="AR8" s="19">
        <f t="shared" si="22"/>
        <v>25500</v>
      </c>
      <c r="AS8" s="19">
        <f t="shared" si="22"/>
        <v>26000</v>
      </c>
      <c r="AT8" s="19">
        <f t="shared" si="22"/>
        <v>26500</v>
      </c>
      <c r="AU8" s="19">
        <f t="shared" si="22"/>
        <v>27000</v>
      </c>
      <c r="AV8" s="19">
        <f t="shared" si="22"/>
        <v>27500</v>
      </c>
      <c r="AW8" s="19">
        <f t="shared" si="22"/>
        <v>28000</v>
      </c>
      <c r="AX8" s="19">
        <f t="shared" si="22"/>
        <v>28500</v>
      </c>
      <c r="AY8" s="19">
        <f t="shared" si="22"/>
        <v>29000</v>
      </c>
      <c r="AZ8" s="19">
        <f t="shared" si="22"/>
        <v>29500</v>
      </c>
      <c r="BA8" s="19">
        <f t="shared" si="22"/>
        <v>30000</v>
      </c>
      <c r="BB8" s="19">
        <f t="shared" si="22"/>
        <v>30500</v>
      </c>
      <c r="BC8" s="19">
        <f t="shared" si="22"/>
        <v>31000</v>
      </c>
      <c r="BD8" s="19">
        <f t="shared" si="22"/>
        <v>31500</v>
      </c>
      <c r="BE8" s="19">
        <f t="shared" si="22"/>
        <v>32000</v>
      </c>
      <c r="BF8" s="19">
        <f t="shared" si="22"/>
        <v>32500</v>
      </c>
      <c r="BG8" s="19">
        <f t="shared" si="22"/>
        <v>33000</v>
      </c>
      <c r="BH8" s="19">
        <f t="shared" si="22"/>
        <v>33500</v>
      </c>
      <c r="BI8" s="19">
        <f t="shared" si="22"/>
        <v>34000</v>
      </c>
      <c r="BJ8" s="19">
        <f t="shared" si="22"/>
        <v>34500</v>
      </c>
      <c r="BK8" s="19">
        <f t="shared" si="22"/>
        <v>35000</v>
      </c>
      <c r="BL8" s="19">
        <f t="shared" si="22"/>
        <v>35500</v>
      </c>
      <c r="BM8" s="19">
        <f t="shared" si="22"/>
        <v>36000</v>
      </c>
      <c r="BN8" s="19">
        <f t="shared" si="22"/>
        <v>36500</v>
      </c>
      <c r="BO8" s="19">
        <f t="shared" si="22"/>
        <v>37000</v>
      </c>
      <c r="BP8" s="19">
        <f t="shared" ref="BP8:EA8" si="23">BP2/2</f>
        <v>37500</v>
      </c>
      <c r="BQ8" s="19">
        <f t="shared" si="23"/>
        <v>38000</v>
      </c>
      <c r="BR8" s="19">
        <f t="shared" si="23"/>
        <v>38500</v>
      </c>
      <c r="BS8" s="19">
        <f t="shared" si="23"/>
        <v>39000</v>
      </c>
      <c r="BT8" s="19">
        <f t="shared" si="23"/>
        <v>39500</v>
      </c>
      <c r="BU8" s="19">
        <f t="shared" si="23"/>
        <v>40000</v>
      </c>
      <c r="BV8" s="19">
        <f t="shared" si="23"/>
        <v>40500</v>
      </c>
      <c r="BW8" s="19">
        <f t="shared" si="23"/>
        <v>41000</v>
      </c>
      <c r="BX8" s="19">
        <f t="shared" si="23"/>
        <v>41500</v>
      </c>
      <c r="BY8" s="19">
        <f t="shared" si="23"/>
        <v>42000</v>
      </c>
      <c r="BZ8" s="19">
        <f t="shared" si="23"/>
        <v>42500</v>
      </c>
      <c r="CA8" s="19">
        <f t="shared" si="23"/>
        <v>43000</v>
      </c>
      <c r="CB8" s="19">
        <f t="shared" si="23"/>
        <v>43500</v>
      </c>
      <c r="CC8" s="19">
        <f t="shared" si="23"/>
        <v>44000</v>
      </c>
      <c r="CD8" s="19">
        <f t="shared" si="23"/>
        <v>44500</v>
      </c>
      <c r="CE8" s="19">
        <f t="shared" si="23"/>
        <v>45000</v>
      </c>
      <c r="CF8" s="19">
        <f t="shared" si="23"/>
        <v>45500</v>
      </c>
      <c r="CG8" s="19">
        <f t="shared" si="23"/>
        <v>46000</v>
      </c>
      <c r="CH8" s="19">
        <f t="shared" si="23"/>
        <v>46500</v>
      </c>
      <c r="CI8" s="19">
        <f t="shared" si="23"/>
        <v>47000</v>
      </c>
      <c r="CJ8" s="19">
        <f t="shared" si="23"/>
        <v>47500</v>
      </c>
      <c r="CK8" s="19">
        <f t="shared" si="23"/>
        <v>48000</v>
      </c>
      <c r="CL8" s="19">
        <f t="shared" si="23"/>
        <v>48500</v>
      </c>
      <c r="CM8" s="19">
        <f t="shared" si="23"/>
        <v>49000</v>
      </c>
      <c r="CN8" s="19">
        <f t="shared" si="23"/>
        <v>49500</v>
      </c>
      <c r="CO8" s="19">
        <f t="shared" si="23"/>
        <v>50000</v>
      </c>
      <c r="CP8" s="19">
        <f t="shared" si="23"/>
        <v>50500</v>
      </c>
      <c r="CQ8" s="19">
        <f t="shared" si="23"/>
        <v>51000</v>
      </c>
      <c r="CR8" s="19">
        <f t="shared" si="23"/>
        <v>51500</v>
      </c>
      <c r="CS8" s="19">
        <f t="shared" si="23"/>
        <v>52000</v>
      </c>
      <c r="CT8" s="19">
        <f t="shared" si="23"/>
        <v>52500</v>
      </c>
      <c r="CU8" s="19">
        <f t="shared" si="23"/>
        <v>53000</v>
      </c>
      <c r="CV8" s="19">
        <f t="shared" si="23"/>
        <v>53500</v>
      </c>
      <c r="CW8" s="19">
        <f t="shared" si="23"/>
        <v>54000</v>
      </c>
      <c r="CX8" s="19">
        <f t="shared" si="23"/>
        <v>54500</v>
      </c>
      <c r="CY8" s="19">
        <f t="shared" si="23"/>
        <v>55000</v>
      </c>
      <c r="CZ8" s="19">
        <f t="shared" si="23"/>
        <v>55500</v>
      </c>
      <c r="DA8" s="19">
        <f t="shared" si="23"/>
        <v>56000</v>
      </c>
      <c r="DB8" s="19">
        <f t="shared" si="23"/>
        <v>56500</v>
      </c>
      <c r="DC8" s="19">
        <f t="shared" si="23"/>
        <v>57000</v>
      </c>
      <c r="DD8" s="19">
        <f t="shared" si="23"/>
        <v>57500</v>
      </c>
      <c r="DE8" s="19">
        <f t="shared" si="23"/>
        <v>58000</v>
      </c>
      <c r="DF8" s="19">
        <f t="shared" si="23"/>
        <v>58500</v>
      </c>
      <c r="DG8" s="19">
        <f t="shared" si="23"/>
        <v>59000</v>
      </c>
      <c r="DH8" s="19">
        <f t="shared" si="23"/>
        <v>59500</v>
      </c>
      <c r="DI8" s="19">
        <f t="shared" si="23"/>
        <v>60000</v>
      </c>
      <c r="DJ8" s="19">
        <f t="shared" si="23"/>
        <v>60500</v>
      </c>
      <c r="DK8" s="19">
        <f t="shared" si="23"/>
        <v>61000</v>
      </c>
      <c r="DL8" s="19">
        <f t="shared" si="23"/>
        <v>61500</v>
      </c>
      <c r="DM8" s="19">
        <f t="shared" si="23"/>
        <v>62000</v>
      </c>
      <c r="DN8" s="19">
        <f t="shared" si="23"/>
        <v>62500</v>
      </c>
      <c r="DO8" s="19">
        <f t="shared" si="23"/>
        <v>63000</v>
      </c>
      <c r="DP8" s="19">
        <f t="shared" si="23"/>
        <v>63500</v>
      </c>
      <c r="DQ8" s="19">
        <f t="shared" si="23"/>
        <v>64000</v>
      </c>
      <c r="DR8" s="19">
        <f t="shared" si="23"/>
        <v>64500</v>
      </c>
      <c r="DS8" s="19">
        <f t="shared" si="23"/>
        <v>65000</v>
      </c>
      <c r="DT8" s="19">
        <f t="shared" si="23"/>
        <v>65500</v>
      </c>
      <c r="DU8" s="19">
        <f t="shared" si="23"/>
        <v>66000</v>
      </c>
      <c r="DV8" s="19">
        <f t="shared" si="23"/>
        <v>66500</v>
      </c>
      <c r="DW8" s="19">
        <f t="shared" si="23"/>
        <v>67000</v>
      </c>
      <c r="DX8" s="19">
        <f t="shared" si="23"/>
        <v>67500</v>
      </c>
      <c r="DY8" s="19">
        <f t="shared" si="23"/>
        <v>68000</v>
      </c>
      <c r="DZ8" s="19">
        <f t="shared" si="23"/>
        <v>68500</v>
      </c>
      <c r="EA8" s="19">
        <f t="shared" si="23"/>
        <v>69000</v>
      </c>
      <c r="EB8" s="19">
        <f>EB2/2</f>
        <v>69500</v>
      </c>
      <c r="EC8" s="19">
        <f>EC2/2</f>
        <v>70000</v>
      </c>
    </row>
    <row r="9" spans="2:133" s="12" customFormat="1" x14ac:dyDescent="0.2">
      <c r="B9" s="13" t="s">
        <v>43</v>
      </c>
      <c r="C9" s="24">
        <f t="shared" ref="C9:AH9" si="24">IF(C8&lt;=PersAllow_Limit,Personal_Allowance,MAX(0,Personal_Allowance-(C8-PersAllow_Limit)/2))</f>
        <v>12579</v>
      </c>
      <c r="D9" s="24">
        <f t="shared" si="24"/>
        <v>12579</v>
      </c>
      <c r="E9" s="24">
        <f t="shared" si="24"/>
        <v>12579</v>
      </c>
      <c r="F9" s="24">
        <f t="shared" si="24"/>
        <v>12579</v>
      </c>
      <c r="G9" s="24">
        <f t="shared" si="24"/>
        <v>12579</v>
      </c>
      <c r="H9" s="24">
        <f t="shared" si="24"/>
        <v>12579</v>
      </c>
      <c r="I9" s="24">
        <f t="shared" si="24"/>
        <v>12579</v>
      </c>
      <c r="J9" s="24">
        <f t="shared" si="24"/>
        <v>12579</v>
      </c>
      <c r="K9" s="24">
        <f t="shared" si="24"/>
        <v>12579</v>
      </c>
      <c r="L9" s="24">
        <f t="shared" si="24"/>
        <v>12579</v>
      </c>
      <c r="M9" s="24">
        <f t="shared" si="24"/>
        <v>12579</v>
      </c>
      <c r="N9" s="24">
        <f t="shared" si="24"/>
        <v>12579</v>
      </c>
      <c r="O9" s="24">
        <f t="shared" si="24"/>
        <v>12579</v>
      </c>
      <c r="P9" s="24">
        <f t="shared" si="24"/>
        <v>12579</v>
      </c>
      <c r="Q9" s="24">
        <f t="shared" si="24"/>
        <v>12579</v>
      </c>
      <c r="R9" s="24">
        <f t="shared" si="24"/>
        <v>12579</v>
      </c>
      <c r="S9" s="24">
        <f t="shared" si="24"/>
        <v>12579</v>
      </c>
      <c r="T9" s="24">
        <f t="shared" si="24"/>
        <v>12579</v>
      </c>
      <c r="U9" s="24">
        <f t="shared" si="24"/>
        <v>12579</v>
      </c>
      <c r="V9" s="24">
        <f t="shared" si="24"/>
        <v>12579</v>
      </c>
      <c r="W9" s="24">
        <f t="shared" si="24"/>
        <v>12579</v>
      </c>
      <c r="X9" s="24">
        <f t="shared" si="24"/>
        <v>12579</v>
      </c>
      <c r="Y9" s="24">
        <f t="shared" si="24"/>
        <v>12579</v>
      </c>
      <c r="Z9" s="24">
        <f t="shared" si="24"/>
        <v>12579</v>
      </c>
      <c r="AA9" s="24">
        <f t="shared" si="24"/>
        <v>12579</v>
      </c>
      <c r="AB9" s="24">
        <f t="shared" si="24"/>
        <v>12579</v>
      </c>
      <c r="AC9" s="24">
        <f t="shared" si="24"/>
        <v>12579</v>
      </c>
      <c r="AD9" s="24">
        <f t="shared" si="24"/>
        <v>12579</v>
      </c>
      <c r="AE9" s="24">
        <f t="shared" si="24"/>
        <v>12579</v>
      </c>
      <c r="AF9" s="24">
        <f t="shared" si="24"/>
        <v>12579</v>
      </c>
      <c r="AG9" s="24">
        <f t="shared" si="24"/>
        <v>12579</v>
      </c>
      <c r="AH9" s="24">
        <f t="shared" si="24"/>
        <v>12579</v>
      </c>
      <c r="AI9" s="24">
        <f t="shared" ref="AI9:BN9" si="25">IF(AI8&lt;=PersAllow_Limit,Personal_Allowance,MAX(0,Personal_Allowance-(AI8-PersAllow_Limit)/2))</f>
        <v>12579</v>
      </c>
      <c r="AJ9" s="24">
        <f t="shared" si="25"/>
        <v>12579</v>
      </c>
      <c r="AK9" s="24">
        <f t="shared" si="25"/>
        <v>12579</v>
      </c>
      <c r="AL9" s="24">
        <f t="shared" si="25"/>
        <v>12579</v>
      </c>
      <c r="AM9" s="24">
        <f t="shared" si="25"/>
        <v>12579</v>
      </c>
      <c r="AN9" s="24">
        <f t="shared" si="25"/>
        <v>12579</v>
      </c>
      <c r="AO9" s="24">
        <f t="shared" si="25"/>
        <v>12579</v>
      </c>
      <c r="AP9" s="24">
        <f t="shared" si="25"/>
        <v>12579</v>
      </c>
      <c r="AQ9" s="24">
        <f t="shared" si="25"/>
        <v>12579</v>
      </c>
      <c r="AR9" s="24">
        <f t="shared" si="25"/>
        <v>12579</v>
      </c>
      <c r="AS9" s="24">
        <f t="shared" si="25"/>
        <v>12579</v>
      </c>
      <c r="AT9" s="24">
        <f t="shared" si="25"/>
        <v>12579</v>
      </c>
      <c r="AU9" s="24">
        <f t="shared" si="25"/>
        <v>12579</v>
      </c>
      <c r="AV9" s="24">
        <f t="shared" si="25"/>
        <v>12579</v>
      </c>
      <c r="AW9" s="24">
        <f t="shared" si="25"/>
        <v>12579</v>
      </c>
      <c r="AX9" s="24">
        <f t="shared" si="25"/>
        <v>12579</v>
      </c>
      <c r="AY9" s="24">
        <f t="shared" si="25"/>
        <v>12579</v>
      </c>
      <c r="AZ9" s="24">
        <f t="shared" si="25"/>
        <v>12579</v>
      </c>
      <c r="BA9" s="24">
        <f t="shared" si="25"/>
        <v>12579</v>
      </c>
      <c r="BB9" s="24">
        <f t="shared" si="25"/>
        <v>12579</v>
      </c>
      <c r="BC9" s="24">
        <f t="shared" si="25"/>
        <v>12579</v>
      </c>
      <c r="BD9" s="24">
        <f t="shared" si="25"/>
        <v>12579</v>
      </c>
      <c r="BE9" s="24">
        <f t="shared" si="25"/>
        <v>12579</v>
      </c>
      <c r="BF9" s="24">
        <f t="shared" si="25"/>
        <v>12579</v>
      </c>
      <c r="BG9" s="24">
        <f t="shared" si="25"/>
        <v>12579</v>
      </c>
      <c r="BH9" s="24">
        <f t="shared" si="25"/>
        <v>12579</v>
      </c>
      <c r="BI9" s="24">
        <f t="shared" si="25"/>
        <v>12579</v>
      </c>
      <c r="BJ9" s="24">
        <f t="shared" si="25"/>
        <v>12579</v>
      </c>
      <c r="BK9" s="24">
        <f t="shared" si="25"/>
        <v>12579</v>
      </c>
      <c r="BL9" s="24">
        <f t="shared" si="25"/>
        <v>12579</v>
      </c>
      <c r="BM9" s="24">
        <f t="shared" si="25"/>
        <v>12579</v>
      </c>
      <c r="BN9" s="24">
        <f t="shared" si="25"/>
        <v>12579</v>
      </c>
      <c r="BO9" s="24">
        <f t="shared" ref="BO9:CT9" si="26">IF(BO8&lt;=PersAllow_Limit,Personal_Allowance,MAX(0,Personal_Allowance-(BO8-PersAllow_Limit)/2))</f>
        <v>12579</v>
      </c>
      <c r="BP9" s="24">
        <f t="shared" si="26"/>
        <v>12579</v>
      </c>
      <c r="BQ9" s="24">
        <f t="shared" si="26"/>
        <v>12579</v>
      </c>
      <c r="BR9" s="24">
        <f t="shared" si="26"/>
        <v>12579</v>
      </c>
      <c r="BS9" s="24">
        <f t="shared" si="26"/>
        <v>12579</v>
      </c>
      <c r="BT9" s="24">
        <f t="shared" si="26"/>
        <v>12579</v>
      </c>
      <c r="BU9" s="24">
        <f t="shared" si="26"/>
        <v>12579</v>
      </c>
      <c r="BV9" s="24">
        <f t="shared" si="26"/>
        <v>12579</v>
      </c>
      <c r="BW9" s="24">
        <f t="shared" si="26"/>
        <v>12579</v>
      </c>
      <c r="BX9" s="24">
        <f t="shared" si="26"/>
        <v>12579</v>
      </c>
      <c r="BY9" s="24">
        <f t="shared" si="26"/>
        <v>12579</v>
      </c>
      <c r="BZ9" s="24">
        <f t="shared" si="26"/>
        <v>12579</v>
      </c>
      <c r="CA9" s="24">
        <f t="shared" si="26"/>
        <v>12579</v>
      </c>
      <c r="CB9" s="24">
        <f t="shared" si="26"/>
        <v>12579</v>
      </c>
      <c r="CC9" s="24">
        <f t="shared" si="26"/>
        <v>12579</v>
      </c>
      <c r="CD9" s="24">
        <f t="shared" si="26"/>
        <v>12579</v>
      </c>
      <c r="CE9" s="24">
        <f t="shared" si="26"/>
        <v>12579</v>
      </c>
      <c r="CF9" s="24">
        <f t="shared" si="26"/>
        <v>12579</v>
      </c>
      <c r="CG9" s="24">
        <f t="shared" si="26"/>
        <v>12579</v>
      </c>
      <c r="CH9" s="24">
        <f t="shared" si="26"/>
        <v>12579</v>
      </c>
      <c r="CI9" s="24">
        <f t="shared" si="26"/>
        <v>12579</v>
      </c>
      <c r="CJ9" s="24">
        <f t="shared" si="26"/>
        <v>12579</v>
      </c>
      <c r="CK9" s="24">
        <f t="shared" si="26"/>
        <v>12579</v>
      </c>
      <c r="CL9" s="24">
        <f t="shared" si="26"/>
        <v>12579</v>
      </c>
      <c r="CM9" s="24">
        <f t="shared" si="26"/>
        <v>12579</v>
      </c>
      <c r="CN9" s="24">
        <f t="shared" si="26"/>
        <v>12579</v>
      </c>
      <c r="CO9" s="24">
        <f t="shared" si="26"/>
        <v>12579</v>
      </c>
      <c r="CP9" s="24">
        <f t="shared" si="26"/>
        <v>12579</v>
      </c>
      <c r="CQ9" s="24">
        <f t="shared" si="26"/>
        <v>12579</v>
      </c>
      <c r="CR9" s="24">
        <f t="shared" si="26"/>
        <v>12579</v>
      </c>
      <c r="CS9" s="24">
        <f t="shared" si="26"/>
        <v>12579</v>
      </c>
      <c r="CT9" s="24">
        <f t="shared" si="26"/>
        <v>12579</v>
      </c>
      <c r="CU9" s="24">
        <f t="shared" ref="CU9:DZ9" si="27">IF(CU8&lt;=PersAllow_Limit,Personal_Allowance,MAX(0,Personal_Allowance-(CU8-PersAllow_Limit)/2))</f>
        <v>12579</v>
      </c>
      <c r="CV9" s="24">
        <f t="shared" si="27"/>
        <v>12579</v>
      </c>
      <c r="CW9" s="24">
        <f t="shared" si="27"/>
        <v>12579</v>
      </c>
      <c r="CX9" s="24">
        <f t="shared" si="27"/>
        <v>12579</v>
      </c>
      <c r="CY9" s="24">
        <f t="shared" si="27"/>
        <v>12579</v>
      </c>
      <c r="CZ9" s="24">
        <f t="shared" si="27"/>
        <v>12579</v>
      </c>
      <c r="DA9" s="24">
        <f t="shared" si="27"/>
        <v>12579</v>
      </c>
      <c r="DB9" s="24">
        <f t="shared" si="27"/>
        <v>12579</v>
      </c>
      <c r="DC9" s="24">
        <f t="shared" si="27"/>
        <v>12579</v>
      </c>
      <c r="DD9" s="24">
        <f t="shared" si="27"/>
        <v>12579</v>
      </c>
      <c r="DE9" s="24">
        <f t="shared" si="27"/>
        <v>12579</v>
      </c>
      <c r="DF9" s="24">
        <f t="shared" si="27"/>
        <v>12579</v>
      </c>
      <c r="DG9" s="24">
        <f t="shared" si="27"/>
        <v>12579</v>
      </c>
      <c r="DH9" s="24">
        <f t="shared" si="27"/>
        <v>12579</v>
      </c>
      <c r="DI9" s="24">
        <f t="shared" si="27"/>
        <v>12579</v>
      </c>
      <c r="DJ9" s="24">
        <f t="shared" si="27"/>
        <v>12579</v>
      </c>
      <c r="DK9" s="24">
        <f t="shared" si="27"/>
        <v>12579</v>
      </c>
      <c r="DL9" s="24">
        <f t="shared" si="27"/>
        <v>12579</v>
      </c>
      <c r="DM9" s="24">
        <f t="shared" si="27"/>
        <v>12579</v>
      </c>
      <c r="DN9" s="24">
        <f t="shared" si="27"/>
        <v>12579</v>
      </c>
      <c r="DO9" s="24">
        <f t="shared" si="27"/>
        <v>12579</v>
      </c>
      <c r="DP9" s="24">
        <f t="shared" si="27"/>
        <v>12579</v>
      </c>
      <c r="DQ9" s="24">
        <f t="shared" si="27"/>
        <v>12579</v>
      </c>
      <c r="DR9" s="24">
        <f t="shared" si="27"/>
        <v>12579</v>
      </c>
      <c r="DS9" s="24">
        <f t="shared" si="27"/>
        <v>12579</v>
      </c>
      <c r="DT9" s="24">
        <f t="shared" si="27"/>
        <v>12579</v>
      </c>
      <c r="DU9" s="24">
        <f t="shared" si="27"/>
        <v>12579</v>
      </c>
      <c r="DV9" s="24">
        <f t="shared" si="27"/>
        <v>12579</v>
      </c>
      <c r="DW9" s="24">
        <f t="shared" si="27"/>
        <v>12579</v>
      </c>
      <c r="DX9" s="24">
        <f t="shared" si="27"/>
        <v>12579</v>
      </c>
      <c r="DY9" s="24">
        <f t="shared" si="27"/>
        <v>12579</v>
      </c>
      <c r="DZ9" s="24">
        <f t="shared" si="27"/>
        <v>12579</v>
      </c>
      <c r="EA9" s="24">
        <f>IF(EA8&lt;=PersAllow_Limit,Personal_Allowance,MAX(0,Personal_Allowance-(EA8-PersAllow_Limit)/2))</f>
        <v>12579</v>
      </c>
      <c r="EB9" s="24">
        <f>IF(EB8&lt;=PersAllow_Limit,Personal_Allowance,MAX(0,Personal_Allowance-(EB8-PersAllow_Limit)/2))</f>
        <v>12579</v>
      </c>
      <c r="EC9" s="24">
        <f>IF(EC8&lt;=PersAllow_Limit,Personal_Allowance,MAX(0,Personal_Allowance-(EC8-PersAllow_Limit)/2))</f>
        <v>12579</v>
      </c>
    </row>
    <row r="10" spans="2:133" x14ac:dyDescent="0.2">
      <c r="B10" s="13" t="s">
        <v>5</v>
      </c>
      <c r="C10" s="24">
        <f t="shared" ref="C10:AH10" si="28">IF(C8&lt;=PT_threshold,0,IF(C8&lt;=UEL_threshold,(C8-PT_threshold)*NI_Base,(UEL_threshold-PT_threshold)*NI_Base+(C8-UEL_threshold)*NI_AboveUEL))</f>
        <v>0</v>
      </c>
      <c r="D10" s="24">
        <f t="shared" si="28"/>
        <v>0</v>
      </c>
      <c r="E10" s="24">
        <f t="shared" si="28"/>
        <v>0</v>
      </c>
      <c r="F10" s="24">
        <f t="shared" si="28"/>
        <v>0</v>
      </c>
      <c r="G10" s="24">
        <f t="shared" si="28"/>
        <v>0</v>
      </c>
      <c r="H10" s="24">
        <f t="shared" si="28"/>
        <v>0</v>
      </c>
      <c r="I10" s="24">
        <f t="shared" si="28"/>
        <v>0</v>
      </c>
      <c r="J10" s="24">
        <f t="shared" si="28"/>
        <v>0</v>
      </c>
      <c r="K10" s="24">
        <f t="shared" si="28"/>
        <v>0</v>
      </c>
      <c r="L10" s="24">
        <f t="shared" si="28"/>
        <v>0</v>
      </c>
      <c r="M10" s="24">
        <f t="shared" si="28"/>
        <v>0</v>
      </c>
      <c r="N10" s="24">
        <f t="shared" si="28"/>
        <v>0</v>
      </c>
      <c r="O10" s="24">
        <f t="shared" si="28"/>
        <v>0</v>
      </c>
      <c r="P10" s="24">
        <f t="shared" si="28"/>
        <v>0</v>
      </c>
      <c r="Q10" s="24">
        <f t="shared" si="28"/>
        <v>0</v>
      </c>
      <c r="R10" s="24">
        <f t="shared" si="28"/>
        <v>0</v>
      </c>
      <c r="S10" s="24">
        <f t="shared" si="28"/>
        <v>51.6</v>
      </c>
      <c r="T10" s="24">
        <f t="shared" si="28"/>
        <v>111.6</v>
      </c>
      <c r="U10" s="24">
        <f t="shared" si="28"/>
        <v>171.6</v>
      </c>
      <c r="V10" s="24">
        <f t="shared" si="28"/>
        <v>231.6</v>
      </c>
      <c r="W10" s="24">
        <f t="shared" si="28"/>
        <v>291.59999999999997</v>
      </c>
      <c r="X10" s="24">
        <f t="shared" si="28"/>
        <v>351.59999999999997</v>
      </c>
      <c r="Y10" s="24">
        <f t="shared" si="28"/>
        <v>411.59999999999997</v>
      </c>
      <c r="Z10" s="24">
        <f t="shared" si="28"/>
        <v>471.59999999999997</v>
      </c>
      <c r="AA10" s="24">
        <f t="shared" si="28"/>
        <v>531.6</v>
      </c>
      <c r="AB10" s="24">
        <f t="shared" si="28"/>
        <v>591.6</v>
      </c>
      <c r="AC10" s="24">
        <f t="shared" si="28"/>
        <v>651.6</v>
      </c>
      <c r="AD10" s="24">
        <f t="shared" si="28"/>
        <v>711.6</v>
      </c>
      <c r="AE10" s="24">
        <f t="shared" si="28"/>
        <v>771.6</v>
      </c>
      <c r="AF10" s="24">
        <f t="shared" si="28"/>
        <v>831.6</v>
      </c>
      <c r="AG10" s="24">
        <f t="shared" si="28"/>
        <v>891.6</v>
      </c>
      <c r="AH10" s="24">
        <f t="shared" si="28"/>
        <v>951.59999999999991</v>
      </c>
      <c r="AI10" s="24">
        <f t="shared" ref="AI10:BN10" si="29">IF(AI8&lt;=PT_threshold,0,IF(AI8&lt;=UEL_threshold,(AI8-PT_threshold)*NI_Base,(UEL_threshold-PT_threshold)*NI_Base+(AI8-UEL_threshold)*NI_AboveUEL))</f>
        <v>1011.5999999999999</v>
      </c>
      <c r="AJ10" s="24">
        <f t="shared" si="29"/>
        <v>1071.5999999999999</v>
      </c>
      <c r="AK10" s="24">
        <f t="shared" si="29"/>
        <v>1131.5999999999999</v>
      </c>
      <c r="AL10" s="24">
        <f t="shared" si="29"/>
        <v>1191.5999999999999</v>
      </c>
      <c r="AM10" s="24">
        <f t="shared" si="29"/>
        <v>1251.5999999999999</v>
      </c>
      <c r="AN10" s="24">
        <f t="shared" si="29"/>
        <v>1311.6</v>
      </c>
      <c r="AO10" s="24">
        <f t="shared" si="29"/>
        <v>1371.6</v>
      </c>
      <c r="AP10" s="24">
        <f t="shared" si="29"/>
        <v>1431.6</v>
      </c>
      <c r="AQ10" s="24">
        <f t="shared" si="29"/>
        <v>1491.6</v>
      </c>
      <c r="AR10" s="24">
        <f t="shared" si="29"/>
        <v>1551.6</v>
      </c>
      <c r="AS10" s="24">
        <f t="shared" si="29"/>
        <v>1611.6</v>
      </c>
      <c r="AT10" s="24">
        <f t="shared" si="29"/>
        <v>1671.6</v>
      </c>
      <c r="AU10" s="24">
        <f t="shared" si="29"/>
        <v>1731.6</v>
      </c>
      <c r="AV10" s="24">
        <f t="shared" si="29"/>
        <v>1791.6</v>
      </c>
      <c r="AW10" s="24">
        <f t="shared" si="29"/>
        <v>1851.6</v>
      </c>
      <c r="AX10" s="24">
        <f t="shared" si="29"/>
        <v>1911.6</v>
      </c>
      <c r="AY10" s="24">
        <f t="shared" si="29"/>
        <v>1971.6</v>
      </c>
      <c r="AZ10" s="24">
        <f t="shared" si="29"/>
        <v>2031.6</v>
      </c>
      <c r="BA10" s="24">
        <f t="shared" si="29"/>
        <v>2091.6</v>
      </c>
      <c r="BB10" s="24">
        <f t="shared" si="29"/>
        <v>2151.6</v>
      </c>
      <c r="BC10" s="24">
        <f t="shared" si="29"/>
        <v>2211.6</v>
      </c>
      <c r="BD10" s="24">
        <f t="shared" si="29"/>
        <v>2271.6</v>
      </c>
      <c r="BE10" s="24">
        <f t="shared" si="29"/>
        <v>2331.6</v>
      </c>
      <c r="BF10" s="24">
        <f t="shared" si="29"/>
        <v>2391.6</v>
      </c>
      <c r="BG10" s="24">
        <f t="shared" si="29"/>
        <v>2451.6</v>
      </c>
      <c r="BH10" s="24">
        <f t="shared" si="29"/>
        <v>2511.6</v>
      </c>
      <c r="BI10" s="24">
        <f t="shared" si="29"/>
        <v>2571.6</v>
      </c>
      <c r="BJ10" s="24">
        <f t="shared" si="29"/>
        <v>2631.6</v>
      </c>
      <c r="BK10" s="24">
        <f t="shared" si="29"/>
        <v>2691.6</v>
      </c>
      <c r="BL10" s="24">
        <f t="shared" si="29"/>
        <v>2751.6</v>
      </c>
      <c r="BM10" s="24">
        <f t="shared" si="29"/>
        <v>2811.6</v>
      </c>
      <c r="BN10" s="24">
        <f t="shared" si="29"/>
        <v>2871.6</v>
      </c>
      <c r="BO10" s="24">
        <f t="shared" ref="BO10:CT10" si="30">IF(BO8&lt;=PT_threshold,0,IF(BO8&lt;=UEL_threshold,(BO8-PT_threshold)*NI_Base,(UEL_threshold-PT_threshold)*NI_Base+(BO8-UEL_threshold)*NI_AboveUEL))</f>
        <v>2931.6</v>
      </c>
      <c r="BP10" s="24">
        <f t="shared" si="30"/>
        <v>2991.6</v>
      </c>
      <c r="BQ10" s="24">
        <f t="shared" si="30"/>
        <v>3051.6</v>
      </c>
      <c r="BR10" s="24">
        <f t="shared" si="30"/>
        <v>3111.6</v>
      </c>
      <c r="BS10" s="24">
        <f t="shared" si="30"/>
        <v>3171.6</v>
      </c>
      <c r="BT10" s="24">
        <f t="shared" si="30"/>
        <v>3231.6</v>
      </c>
      <c r="BU10" s="24">
        <f t="shared" si="30"/>
        <v>3291.6</v>
      </c>
      <c r="BV10" s="24">
        <f t="shared" si="30"/>
        <v>3351.6</v>
      </c>
      <c r="BW10" s="24">
        <f t="shared" si="30"/>
        <v>3411.6</v>
      </c>
      <c r="BX10" s="24">
        <f t="shared" si="30"/>
        <v>3471.6</v>
      </c>
      <c r="BY10" s="24">
        <f t="shared" si="30"/>
        <v>3531.6</v>
      </c>
      <c r="BZ10" s="24">
        <f t="shared" si="30"/>
        <v>3591.6</v>
      </c>
      <c r="CA10" s="24">
        <f t="shared" si="30"/>
        <v>3651.6</v>
      </c>
      <c r="CB10" s="24">
        <f t="shared" si="30"/>
        <v>3711.6</v>
      </c>
      <c r="CC10" s="24">
        <f t="shared" si="30"/>
        <v>3771.6</v>
      </c>
      <c r="CD10" s="24">
        <f t="shared" si="30"/>
        <v>3831.6</v>
      </c>
      <c r="CE10" s="24">
        <f t="shared" si="30"/>
        <v>3891.6</v>
      </c>
      <c r="CF10" s="24">
        <f t="shared" si="30"/>
        <v>3951.6</v>
      </c>
      <c r="CG10" s="24">
        <f t="shared" si="30"/>
        <v>4011.6</v>
      </c>
      <c r="CH10" s="24">
        <f t="shared" si="30"/>
        <v>4071.6</v>
      </c>
      <c r="CI10" s="24">
        <f t="shared" si="30"/>
        <v>4131.5999999999995</v>
      </c>
      <c r="CJ10" s="24">
        <f t="shared" si="30"/>
        <v>4191.5999999999995</v>
      </c>
      <c r="CK10" s="24">
        <f t="shared" si="30"/>
        <v>4251.5999999999995</v>
      </c>
      <c r="CL10" s="24">
        <f t="shared" si="30"/>
        <v>4311.5999999999995</v>
      </c>
      <c r="CM10" s="24">
        <f t="shared" si="30"/>
        <v>4371.5999999999995</v>
      </c>
      <c r="CN10" s="24">
        <f t="shared" si="30"/>
        <v>4431.5999999999995</v>
      </c>
      <c r="CO10" s="24">
        <f t="shared" si="30"/>
        <v>4491.5999999999995</v>
      </c>
      <c r="CP10" s="24">
        <f t="shared" si="30"/>
        <v>4528.6000000000004</v>
      </c>
      <c r="CQ10" s="24">
        <f t="shared" si="30"/>
        <v>4538.6000000000004</v>
      </c>
      <c r="CR10" s="24">
        <f t="shared" si="30"/>
        <v>4548.6000000000004</v>
      </c>
      <c r="CS10" s="24">
        <f t="shared" si="30"/>
        <v>4558.6000000000004</v>
      </c>
      <c r="CT10" s="24">
        <f t="shared" si="30"/>
        <v>4568.6000000000004</v>
      </c>
      <c r="CU10" s="24">
        <f t="shared" ref="CU10:EC10" si="31">IF(CU8&lt;=PT_threshold,0,IF(CU8&lt;=UEL_threshold,(CU8-PT_threshold)*NI_Base,(UEL_threshold-PT_threshold)*NI_Base+(CU8-UEL_threshold)*NI_AboveUEL))</f>
        <v>4578.6000000000004</v>
      </c>
      <c r="CV10" s="24">
        <f t="shared" si="31"/>
        <v>4588.6000000000004</v>
      </c>
      <c r="CW10" s="24">
        <f t="shared" si="31"/>
        <v>4598.6000000000004</v>
      </c>
      <c r="CX10" s="24">
        <f t="shared" si="31"/>
        <v>4608.6000000000004</v>
      </c>
      <c r="CY10" s="24">
        <f t="shared" si="31"/>
        <v>4618.6000000000004</v>
      </c>
      <c r="CZ10" s="24">
        <f t="shared" si="31"/>
        <v>4628.6000000000004</v>
      </c>
      <c r="DA10" s="24">
        <f t="shared" si="31"/>
        <v>4638.6000000000004</v>
      </c>
      <c r="DB10" s="24">
        <f t="shared" si="31"/>
        <v>4648.6000000000004</v>
      </c>
      <c r="DC10" s="24">
        <f t="shared" si="31"/>
        <v>4658.6000000000004</v>
      </c>
      <c r="DD10" s="24">
        <f t="shared" si="31"/>
        <v>4668.6000000000004</v>
      </c>
      <c r="DE10" s="24">
        <f t="shared" si="31"/>
        <v>4678.6000000000004</v>
      </c>
      <c r="DF10" s="24">
        <f t="shared" si="31"/>
        <v>4688.6000000000004</v>
      </c>
      <c r="DG10" s="24">
        <f t="shared" si="31"/>
        <v>4698.6000000000004</v>
      </c>
      <c r="DH10" s="24">
        <f t="shared" si="31"/>
        <v>4708.6000000000004</v>
      </c>
      <c r="DI10" s="24">
        <f t="shared" si="31"/>
        <v>4718.6000000000004</v>
      </c>
      <c r="DJ10" s="24">
        <f t="shared" si="31"/>
        <v>4728.6000000000004</v>
      </c>
      <c r="DK10" s="24">
        <f t="shared" si="31"/>
        <v>4738.6000000000004</v>
      </c>
      <c r="DL10" s="24">
        <f t="shared" si="31"/>
        <v>4748.6000000000004</v>
      </c>
      <c r="DM10" s="24">
        <f t="shared" si="31"/>
        <v>4758.6000000000004</v>
      </c>
      <c r="DN10" s="24">
        <f t="shared" si="31"/>
        <v>4768.6000000000004</v>
      </c>
      <c r="DO10" s="24">
        <f t="shared" si="31"/>
        <v>4778.6000000000004</v>
      </c>
      <c r="DP10" s="24">
        <f t="shared" si="31"/>
        <v>4788.6000000000004</v>
      </c>
      <c r="DQ10" s="24">
        <f t="shared" si="31"/>
        <v>4798.6000000000004</v>
      </c>
      <c r="DR10" s="24">
        <f t="shared" si="31"/>
        <v>4808.6000000000004</v>
      </c>
      <c r="DS10" s="24">
        <f t="shared" si="31"/>
        <v>4818.6000000000004</v>
      </c>
      <c r="DT10" s="24">
        <f t="shared" si="31"/>
        <v>4828.6000000000004</v>
      </c>
      <c r="DU10" s="24">
        <f t="shared" si="31"/>
        <v>4838.6000000000004</v>
      </c>
      <c r="DV10" s="24">
        <f t="shared" si="31"/>
        <v>4848.6000000000004</v>
      </c>
      <c r="DW10" s="24">
        <f t="shared" si="31"/>
        <v>4858.6000000000004</v>
      </c>
      <c r="DX10" s="24">
        <f t="shared" si="31"/>
        <v>4868.6000000000004</v>
      </c>
      <c r="DY10" s="24">
        <f t="shared" si="31"/>
        <v>4878.6000000000004</v>
      </c>
      <c r="DZ10" s="24">
        <f t="shared" si="31"/>
        <v>4888.6000000000004</v>
      </c>
      <c r="EA10" s="24">
        <f t="shared" si="31"/>
        <v>4898.6000000000004</v>
      </c>
      <c r="EB10" s="24">
        <f t="shared" si="31"/>
        <v>4908.6000000000004</v>
      </c>
      <c r="EC10" s="24">
        <f t="shared" si="31"/>
        <v>4918.6000000000004</v>
      </c>
    </row>
    <row r="11" spans="2:133" x14ac:dyDescent="0.2">
      <c r="B11" s="13" t="s">
        <v>7</v>
      </c>
      <c r="C11" s="24">
        <f t="shared" ref="C11:BN11" si="32">IF(C8&lt;=C9,0,IF(C8-C9&lt;=TaxBand1,(C8-C9)*TaxBandPc1,IF(C8-C9&lt;=TaxBand2,TaxBand1*TaxBandPc1+(C8-C9-TaxBand1)*TaxBandPc2,TaxBand1*TaxBandPc1+(TaxBand2-TaxBand1)*TaxBandPc2+(C8-C9-TaxBand2)*TaxBandPc3)))</f>
        <v>0</v>
      </c>
      <c r="D11" s="24">
        <f t="shared" si="32"/>
        <v>0</v>
      </c>
      <c r="E11" s="24">
        <f t="shared" si="32"/>
        <v>0</v>
      </c>
      <c r="F11" s="24">
        <f t="shared" si="32"/>
        <v>0</v>
      </c>
      <c r="G11" s="24">
        <f t="shared" si="32"/>
        <v>0</v>
      </c>
      <c r="H11" s="24">
        <f t="shared" si="32"/>
        <v>0</v>
      </c>
      <c r="I11" s="24">
        <f t="shared" si="32"/>
        <v>0</v>
      </c>
      <c r="J11" s="24">
        <f t="shared" si="32"/>
        <v>0</v>
      </c>
      <c r="K11" s="24">
        <f t="shared" si="32"/>
        <v>0</v>
      </c>
      <c r="L11" s="24">
        <f t="shared" si="32"/>
        <v>0</v>
      </c>
      <c r="M11" s="24">
        <f t="shared" si="32"/>
        <v>0</v>
      </c>
      <c r="N11" s="24">
        <f t="shared" si="32"/>
        <v>0</v>
      </c>
      <c r="O11" s="24">
        <f t="shared" si="32"/>
        <v>0</v>
      </c>
      <c r="P11" s="24">
        <f t="shared" si="32"/>
        <v>0</v>
      </c>
      <c r="Q11" s="24">
        <f t="shared" si="32"/>
        <v>0</v>
      </c>
      <c r="R11" s="24">
        <f t="shared" si="32"/>
        <v>0</v>
      </c>
      <c r="S11" s="24">
        <f t="shared" si="32"/>
        <v>84.2</v>
      </c>
      <c r="T11" s="24">
        <f t="shared" si="32"/>
        <v>184.20000000000002</v>
      </c>
      <c r="U11" s="24">
        <f t="shared" si="32"/>
        <v>284.2</v>
      </c>
      <c r="V11" s="24">
        <f t="shared" si="32"/>
        <v>384.20000000000005</v>
      </c>
      <c r="W11" s="24">
        <f t="shared" si="32"/>
        <v>484.20000000000005</v>
      </c>
      <c r="X11" s="24">
        <f t="shared" si="32"/>
        <v>584.20000000000005</v>
      </c>
      <c r="Y11" s="24">
        <f t="shared" si="32"/>
        <v>684.2</v>
      </c>
      <c r="Z11" s="24">
        <f t="shared" si="32"/>
        <v>784.2</v>
      </c>
      <c r="AA11" s="24">
        <f t="shared" si="32"/>
        <v>884.2</v>
      </c>
      <c r="AB11" s="24">
        <f t="shared" si="32"/>
        <v>984.2</v>
      </c>
      <c r="AC11" s="24">
        <f t="shared" si="32"/>
        <v>1084.2</v>
      </c>
      <c r="AD11" s="24">
        <f t="shared" si="32"/>
        <v>1184.2</v>
      </c>
      <c r="AE11" s="24">
        <f t="shared" si="32"/>
        <v>1284.2</v>
      </c>
      <c r="AF11" s="24">
        <f t="shared" si="32"/>
        <v>1384.2</v>
      </c>
      <c r="AG11" s="24">
        <f t="shared" si="32"/>
        <v>1484.2</v>
      </c>
      <c r="AH11" s="24">
        <f t="shared" si="32"/>
        <v>1584.2</v>
      </c>
      <c r="AI11" s="24">
        <f t="shared" si="32"/>
        <v>1684.2</v>
      </c>
      <c r="AJ11" s="24">
        <f t="shared" si="32"/>
        <v>1784.2</v>
      </c>
      <c r="AK11" s="24">
        <f t="shared" si="32"/>
        <v>1884.2</v>
      </c>
      <c r="AL11" s="24">
        <f t="shared" si="32"/>
        <v>1984.2</v>
      </c>
      <c r="AM11" s="24">
        <f t="shared" si="32"/>
        <v>2084.2000000000003</v>
      </c>
      <c r="AN11" s="24">
        <f t="shared" si="32"/>
        <v>2184.2000000000003</v>
      </c>
      <c r="AO11" s="24">
        <f t="shared" si="32"/>
        <v>2284.2000000000003</v>
      </c>
      <c r="AP11" s="24">
        <f t="shared" si="32"/>
        <v>2384.2000000000003</v>
      </c>
      <c r="AQ11" s="24">
        <f t="shared" si="32"/>
        <v>2484.2000000000003</v>
      </c>
      <c r="AR11" s="24">
        <f t="shared" si="32"/>
        <v>2584.2000000000003</v>
      </c>
      <c r="AS11" s="24">
        <f t="shared" si="32"/>
        <v>2684.2000000000003</v>
      </c>
      <c r="AT11" s="24">
        <f t="shared" si="32"/>
        <v>2784.2000000000003</v>
      </c>
      <c r="AU11" s="24">
        <f t="shared" si="32"/>
        <v>2884.2000000000003</v>
      </c>
      <c r="AV11" s="24">
        <f t="shared" si="32"/>
        <v>2984.2000000000003</v>
      </c>
      <c r="AW11" s="24">
        <f t="shared" si="32"/>
        <v>3084.2000000000003</v>
      </c>
      <c r="AX11" s="24">
        <f t="shared" si="32"/>
        <v>3184.2000000000003</v>
      </c>
      <c r="AY11" s="24">
        <f t="shared" si="32"/>
        <v>3284.2000000000003</v>
      </c>
      <c r="AZ11" s="24">
        <f t="shared" si="32"/>
        <v>3384.2000000000003</v>
      </c>
      <c r="BA11" s="24">
        <f t="shared" si="32"/>
        <v>3484.2000000000003</v>
      </c>
      <c r="BB11" s="24">
        <f t="shared" si="32"/>
        <v>3584.2000000000003</v>
      </c>
      <c r="BC11" s="24">
        <f t="shared" si="32"/>
        <v>3684.2000000000003</v>
      </c>
      <c r="BD11" s="24">
        <f t="shared" si="32"/>
        <v>3784.2000000000003</v>
      </c>
      <c r="BE11" s="24">
        <f t="shared" si="32"/>
        <v>3884.2000000000003</v>
      </c>
      <c r="BF11" s="24">
        <f t="shared" si="32"/>
        <v>3984.2000000000003</v>
      </c>
      <c r="BG11" s="24">
        <f t="shared" si="32"/>
        <v>4084.2000000000003</v>
      </c>
      <c r="BH11" s="24">
        <f t="shared" si="32"/>
        <v>4184.2</v>
      </c>
      <c r="BI11" s="24">
        <f t="shared" si="32"/>
        <v>4284.2</v>
      </c>
      <c r="BJ11" s="24">
        <f t="shared" si="32"/>
        <v>4384.2</v>
      </c>
      <c r="BK11" s="24">
        <f t="shared" si="32"/>
        <v>4484.2</v>
      </c>
      <c r="BL11" s="24">
        <f t="shared" si="32"/>
        <v>4584.2</v>
      </c>
      <c r="BM11" s="24">
        <f t="shared" si="32"/>
        <v>4684.2</v>
      </c>
      <c r="BN11" s="24">
        <f t="shared" si="32"/>
        <v>4784.2</v>
      </c>
      <c r="BO11" s="24">
        <f t="shared" ref="BO11:DZ11" si="33">IF(BO8&lt;=BO9,0,IF(BO8-BO9&lt;=TaxBand1,(BO8-BO9)*TaxBandPc1,IF(BO8-BO9&lt;=TaxBand2,TaxBand1*TaxBandPc1+(BO8-BO9-TaxBand1)*TaxBandPc2,TaxBand1*TaxBandPc1+(TaxBand2-TaxBand1)*TaxBandPc2+(BO8-BO9-TaxBand2)*TaxBandPc3)))</f>
        <v>4884.2</v>
      </c>
      <c r="BP11" s="24">
        <f t="shared" si="33"/>
        <v>4984.2000000000007</v>
      </c>
      <c r="BQ11" s="24">
        <f t="shared" si="33"/>
        <v>5084.2000000000007</v>
      </c>
      <c r="BR11" s="24">
        <f t="shared" si="33"/>
        <v>5184.2000000000007</v>
      </c>
      <c r="BS11" s="24">
        <f t="shared" si="33"/>
        <v>5284.2000000000007</v>
      </c>
      <c r="BT11" s="24">
        <f t="shared" si="33"/>
        <v>5384.2000000000007</v>
      </c>
      <c r="BU11" s="24">
        <f t="shared" si="33"/>
        <v>5484.2000000000007</v>
      </c>
      <c r="BV11" s="24">
        <f t="shared" si="33"/>
        <v>5584.2000000000007</v>
      </c>
      <c r="BW11" s="24">
        <f t="shared" si="33"/>
        <v>5684.2000000000007</v>
      </c>
      <c r="BX11" s="24">
        <f t="shared" si="33"/>
        <v>5784.2000000000007</v>
      </c>
      <c r="BY11" s="24">
        <f t="shared" si="33"/>
        <v>5884.2000000000007</v>
      </c>
      <c r="BZ11" s="24">
        <f t="shared" si="33"/>
        <v>5984.2000000000007</v>
      </c>
      <c r="CA11" s="24">
        <f t="shared" si="33"/>
        <v>6084.2000000000007</v>
      </c>
      <c r="CB11" s="24">
        <f t="shared" si="33"/>
        <v>6184.2000000000007</v>
      </c>
      <c r="CC11" s="24">
        <f t="shared" si="33"/>
        <v>6284.2000000000007</v>
      </c>
      <c r="CD11" s="24">
        <f t="shared" si="33"/>
        <v>6384.2000000000007</v>
      </c>
      <c r="CE11" s="24">
        <f t="shared" si="33"/>
        <v>6484.2000000000007</v>
      </c>
      <c r="CF11" s="24">
        <f t="shared" si="33"/>
        <v>6584.2000000000007</v>
      </c>
      <c r="CG11" s="24">
        <f t="shared" si="33"/>
        <v>6684.2000000000007</v>
      </c>
      <c r="CH11" s="24">
        <f t="shared" si="33"/>
        <v>6784.2000000000007</v>
      </c>
      <c r="CI11" s="24">
        <f t="shared" si="33"/>
        <v>6884.2000000000007</v>
      </c>
      <c r="CJ11" s="24">
        <f t="shared" si="33"/>
        <v>6984.2000000000007</v>
      </c>
      <c r="CK11" s="24">
        <f t="shared" si="33"/>
        <v>7084.2000000000007</v>
      </c>
      <c r="CL11" s="24">
        <f t="shared" si="33"/>
        <v>7184.2000000000007</v>
      </c>
      <c r="CM11" s="24">
        <f t="shared" si="33"/>
        <v>7284.2000000000007</v>
      </c>
      <c r="CN11" s="24">
        <f t="shared" si="33"/>
        <v>7384.2000000000007</v>
      </c>
      <c r="CO11" s="24">
        <f t="shared" si="33"/>
        <v>7484.2000000000007</v>
      </c>
      <c r="CP11" s="24">
        <f t="shared" si="33"/>
        <v>7628.4</v>
      </c>
      <c r="CQ11" s="24">
        <f t="shared" si="33"/>
        <v>7828.4</v>
      </c>
      <c r="CR11" s="24">
        <f t="shared" si="33"/>
        <v>8028.4</v>
      </c>
      <c r="CS11" s="24">
        <f t="shared" si="33"/>
        <v>8228.4</v>
      </c>
      <c r="CT11" s="24">
        <f t="shared" si="33"/>
        <v>8428.4</v>
      </c>
      <c r="CU11" s="24">
        <f t="shared" si="33"/>
        <v>8628.4</v>
      </c>
      <c r="CV11" s="24">
        <f t="shared" si="33"/>
        <v>8828.4</v>
      </c>
      <c r="CW11" s="24">
        <f t="shared" si="33"/>
        <v>9028.4</v>
      </c>
      <c r="CX11" s="24">
        <f t="shared" si="33"/>
        <v>9228.4</v>
      </c>
      <c r="CY11" s="24">
        <f t="shared" si="33"/>
        <v>9428.4</v>
      </c>
      <c r="CZ11" s="24">
        <f t="shared" si="33"/>
        <v>9628.4</v>
      </c>
      <c r="DA11" s="24">
        <f t="shared" si="33"/>
        <v>9828.4</v>
      </c>
      <c r="DB11" s="24">
        <f t="shared" si="33"/>
        <v>10028.4</v>
      </c>
      <c r="DC11" s="24">
        <f t="shared" si="33"/>
        <v>10228.4</v>
      </c>
      <c r="DD11" s="24">
        <f t="shared" si="33"/>
        <v>10428.4</v>
      </c>
      <c r="DE11" s="24">
        <f t="shared" si="33"/>
        <v>10628.4</v>
      </c>
      <c r="DF11" s="24">
        <f t="shared" si="33"/>
        <v>10828.4</v>
      </c>
      <c r="DG11" s="24">
        <f t="shared" si="33"/>
        <v>11028.4</v>
      </c>
      <c r="DH11" s="24">
        <f t="shared" si="33"/>
        <v>11228.4</v>
      </c>
      <c r="DI11" s="24">
        <f t="shared" si="33"/>
        <v>11428.4</v>
      </c>
      <c r="DJ11" s="24">
        <f t="shared" si="33"/>
        <v>11628.4</v>
      </c>
      <c r="DK11" s="24">
        <f t="shared" si="33"/>
        <v>11828.400000000001</v>
      </c>
      <c r="DL11" s="24">
        <f t="shared" si="33"/>
        <v>12028.400000000001</v>
      </c>
      <c r="DM11" s="24">
        <f t="shared" si="33"/>
        <v>12228.400000000001</v>
      </c>
      <c r="DN11" s="24">
        <f t="shared" si="33"/>
        <v>12428.400000000001</v>
      </c>
      <c r="DO11" s="24">
        <f t="shared" si="33"/>
        <v>12628.400000000001</v>
      </c>
      <c r="DP11" s="24">
        <f t="shared" si="33"/>
        <v>12828.400000000001</v>
      </c>
      <c r="DQ11" s="24">
        <f t="shared" si="33"/>
        <v>13028.400000000001</v>
      </c>
      <c r="DR11" s="24">
        <f t="shared" si="33"/>
        <v>13228.400000000001</v>
      </c>
      <c r="DS11" s="24">
        <f t="shared" si="33"/>
        <v>13428.400000000001</v>
      </c>
      <c r="DT11" s="24">
        <f t="shared" si="33"/>
        <v>13628.400000000001</v>
      </c>
      <c r="DU11" s="24">
        <f t="shared" si="33"/>
        <v>13828.400000000001</v>
      </c>
      <c r="DV11" s="24">
        <f t="shared" si="33"/>
        <v>14028.400000000001</v>
      </c>
      <c r="DW11" s="24">
        <f>IF(DW8&lt;=DW9,0,IF(DW8-DW9&lt;=TaxBand1,(DW8-DW9)*TaxBandPc1,IF(DW8-DW9&lt;=TaxBand2,TaxBand1*TaxBandPc1+(DW8-DW9-TaxBand1)*TaxBandPc2,TaxBand1*TaxBandPc1+(TaxBand2-TaxBand1)*TaxBandPc2+(DW8-DW9-TaxBand2)*TaxBandPc3)))</f>
        <v>14228.400000000001</v>
      </c>
      <c r="DX11" s="24">
        <f t="shared" si="33"/>
        <v>14428.400000000001</v>
      </c>
      <c r="DY11" s="24">
        <f t="shared" si="33"/>
        <v>14628.400000000001</v>
      </c>
      <c r="DZ11" s="24">
        <f t="shared" si="33"/>
        <v>14828.400000000001</v>
      </c>
      <c r="EA11" s="24">
        <f>IF(EA8&lt;=EA9,0,IF(EA8-EA9&lt;=TaxBand1,(EA8-EA9)*TaxBandPc1,IF(EA8-EA9&lt;=TaxBand2,TaxBand1*TaxBandPc1+(EA8-EA9-TaxBand1)*TaxBandPc2,TaxBand1*TaxBandPc1+(TaxBand2-TaxBand1)*TaxBandPc2+(EA8-EA9-TaxBand2)*TaxBandPc3)))</f>
        <v>15028.400000000001</v>
      </c>
      <c r="EB11" s="24">
        <f>IF(EB8&lt;=EB9,0,IF(EB8-EB9&lt;=TaxBand1,(EB8-EB9)*TaxBandPc1,IF(EB8-EB9&lt;=TaxBand2,TaxBand1*TaxBandPc1+(EB8-EB9-TaxBand1)*TaxBandPc2,TaxBand1*TaxBandPc1+(TaxBand2-TaxBand1)*TaxBandPc2+(EB8-EB9-TaxBand2)*TaxBandPc3)))</f>
        <v>15228.400000000001</v>
      </c>
      <c r="EC11" s="24">
        <f>IF(EC8&lt;=EC9,0,IF(EC8-EC9&lt;=TaxBand1,(EC8-EC9)*TaxBandPc1,IF(EC8-EC9&lt;=TaxBand2,TaxBand1*TaxBandPc1+(EC8-EC9-TaxBand1)*TaxBandPc2,TaxBand1*TaxBandPc1+(TaxBand2-TaxBand1)*TaxBandPc2+(EC8-EC9-TaxBand2)*TaxBandPc3)))</f>
        <v>15428.400000000001</v>
      </c>
    </row>
    <row r="12" spans="2:133" ht="10.5" x14ac:dyDescent="0.25">
      <c r="B12" s="16" t="s">
        <v>47</v>
      </c>
      <c r="C12" s="30">
        <f>C8-SUM(C10:C11)</f>
        <v>5000</v>
      </c>
      <c r="D12" s="30">
        <f t="shared" ref="D12:W12" si="34">D8-SUM(D10:D11)</f>
        <v>5500</v>
      </c>
      <c r="E12" s="30">
        <f t="shared" si="34"/>
        <v>6000</v>
      </c>
      <c r="F12" s="30">
        <f t="shared" si="34"/>
        <v>6500</v>
      </c>
      <c r="G12" s="30">
        <f t="shared" si="34"/>
        <v>7000</v>
      </c>
      <c r="H12" s="30">
        <f t="shared" si="34"/>
        <v>7500</v>
      </c>
      <c r="I12" s="30">
        <f t="shared" si="34"/>
        <v>8000</v>
      </c>
      <c r="J12" s="30">
        <f t="shared" si="34"/>
        <v>8500</v>
      </c>
      <c r="K12" s="30">
        <f t="shared" si="34"/>
        <v>9000</v>
      </c>
      <c r="L12" s="30">
        <f t="shared" si="34"/>
        <v>9500</v>
      </c>
      <c r="M12" s="30">
        <f t="shared" si="34"/>
        <v>10000</v>
      </c>
      <c r="N12" s="30">
        <f t="shared" si="34"/>
        <v>10500</v>
      </c>
      <c r="O12" s="30">
        <f t="shared" si="34"/>
        <v>11000</v>
      </c>
      <c r="P12" s="30">
        <f t="shared" si="34"/>
        <v>11500</v>
      </c>
      <c r="Q12" s="30">
        <f t="shared" si="34"/>
        <v>12000</v>
      </c>
      <c r="R12" s="30">
        <f t="shared" si="34"/>
        <v>12500</v>
      </c>
      <c r="S12" s="30">
        <f t="shared" si="34"/>
        <v>12864.2</v>
      </c>
      <c r="T12" s="30">
        <f t="shared" si="34"/>
        <v>13204.2</v>
      </c>
      <c r="U12" s="30">
        <f t="shared" si="34"/>
        <v>13544.2</v>
      </c>
      <c r="V12" s="30">
        <f t="shared" si="34"/>
        <v>13884.2</v>
      </c>
      <c r="W12" s="30">
        <f t="shared" si="34"/>
        <v>14224.2</v>
      </c>
      <c r="X12" s="30">
        <f t="shared" ref="X12:BC12" si="35">X8-SUM(X10:X11)</f>
        <v>14564.2</v>
      </c>
      <c r="Y12" s="30">
        <f t="shared" si="35"/>
        <v>14904.2</v>
      </c>
      <c r="Z12" s="30">
        <f t="shared" si="35"/>
        <v>15244.2</v>
      </c>
      <c r="AA12" s="30">
        <f t="shared" si="35"/>
        <v>15584.2</v>
      </c>
      <c r="AB12" s="30">
        <f t="shared" si="35"/>
        <v>15924.2</v>
      </c>
      <c r="AC12" s="30">
        <f t="shared" si="35"/>
        <v>16264.2</v>
      </c>
      <c r="AD12" s="30">
        <f t="shared" si="35"/>
        <v>16604.2</v>
      </c>
      <c r="AE12" s="30">
        <f t="shared" si="35"/>
        <v>16944.2</v>
      </c>
      <c r="AF12" s="30">
        <f t="shared" si="35"/>
        <v>17284.2</v>
      </c>
      <c r="AG12" s="30">
        <f t="shared" si="35"/>
        <v>17624.2</v>
      </c>
      <c r="AH12" s="30">
        <f t="shared" si="35"/>
        <v>17964.2</v>
      </c>
      <c r="AI12" s="30">
        <f t="shared" si="35"/>
        <v>18304.2</v>
      </c>
      <c r="AJ12" s="30">
        <f t="shared" si="35"/>
        <v>18644.2</v>
      </c>
      <c r="AK12" s="30">
        <f t="shared" si="35"/>
        <v>18984.2</v>
      </c>
      <c r="AL12" s="30">
        <f t="shared" si="35"/>
        <v>19324.2</v>
      </c>
      <c r="AM12" s="30">
        <f t="shared" si="35"/>
        <v>19664.2</v>
      </c>
      <c r="AN12" s="30">
        <f t="shared" si="35"/>
        <v>20004.2</v>
      </c>
      <c r="AO12" s="30">
        <f t="shared" si="35"/>
        <v>20344.2</v>
      </c>
      <c r="AP12" s="30">
        <f t="shared" si="35"/>
        <v>20684.2</v>
      </c>
      <c r="AQ12" s="30">
        <f t="shared" si="35"/>
        <v>21024.2</v>
      </c>
      <c r="AR12" s="30">
        <f t="shared" si="35"/>
        <v>21364.2</v>
      </c>
      <c r="AS12" s="30">
        <f t="shared" si="35"/>
        <v>21704.2</v>
      </c>
      <c r="AT12" s="30">
        <f t="shared" si="35"/>
        <v>22044.2</v>
      </c>
      <c r="AU12" s="30">
        <f t="shared" si="35"/>
        <v>22384.2</v>
      </c>
      <c r="AV12" s="30">
        <f t="shared" si="35"/>
        <v>22724.2</v>
      </c>
      <c r="AW12" s="30">
        <f t="shared" si="35"/>
        <v>23064.2</v>
      </c>
      <c r="AX12" s="30">
        <f t="shared" si="35"/>
        <v>23404.2</v>
      </c>
      <c r="AY12" s="30">
        <f t="shared" si="35"/>
        <v>23744.2</v>
      </c>
      <c r="AZ12" s="30">
        <f t="shared" si="35"/>
        <v>24084.2</v>
      </c>
      <c r="BA12" s="30">
        <f t="shared" si="35"/>
        <v>24424.2</v>
      </c>
      <c r="BB12" s="30">
        <f t="shared" si="35"/>
        <v>24764.2</v>
      </c>
      <c r="BC12" s="30">
        <f t="shared" si="35"/>
        <v>25104.2</v>
      </c>
      <c r="BD12" s="30">
        <f t="shared" ref="BD12:CI12" si="36">BD8-SUM(BD10:BD11)</f>
        <v>25444.2</v>
      </c>
      <c r="BE12" s="30">
        <f t="shared" si="36"/>
        <v>25784.2</v>
      </c>
      <c r="BF12" s="30">
        <f t="shared" si="36"/>
        <v>26124.2</v>
      </c>
      <c r="BG12" s="30">
        <f t="shared" si="36"/>
        <v>26464.2</v>
      </c>
      <c r="BH12" s="30">
        <f t="shared" si="36"/>
        <v>26804.2</v>
      </c>
      <c r="BI12" s="30">
        <f t="shared" si="36"/>
        <v>27144.2</v>
      </c>
      <c r="BJ12" s="30">
        <f t="shared" si="36"/>
        <v>27484.2</v>
      </c>
      <c r="BK12" s="30">
        <f t="shared" si="36"/>
        <v>27824.2</v>
      </c>
      <c r="BL12" s="30">
        <f t="shared" si="36"/>
        <v>28164.2</v>
      </c>
      <c r="BM12" s="30">
        <f t="shared" si="36"/>
        <v>28504.2</v>
      </c>
      <c r="BN12" s="30">
        <f t="shared" si="36"/>
        <v>28844.2</v>
      </c>
      <c r="BO12" s="30">
        <f t="shared" si="36"/>
        <v>29184.2</v>
      </c>
      <c r="BP12" s="30">
        <f t="shared" si="36"/>
        <v>29524.199999999997</v>
      </c>
      <c r="BQ12" s="30">
        <f t="shared" si="36"/>
        <v>29864.199999999997</v>
      </c>
      <c r="BR12" s="30">
        <f t="shared" si="36"/>
        <v>30204.199999999997</v>
      </c>
      <c r="BS12" s="30">
        <f t="shared" si="36"/>
        <v>30544.199999999997</v>
      </c>
      <c r="BT12" s="30">
        <f t="shared" si="36"/>
        <v>30884.199999999997</v>
      </c>
      <c r="BU12" s="30">
        <f t="shared" si="36"/>
        <v>31224.199999999997</v>
      </c>
      <c r="BV12" s="30">
        <f t="shared" si="36"/>
        <v>31564.199999999997</v>
      </c>
      <c r="BW12" s="30">
        <f t="shared" si="36"/>
        <v>31904.199999999997</v>
      </c>
      <c r="BX12" s="30">
        <f t="shared" si="36"/>
        <v>32244.199999999997</v>
      </c>
      <c r="BY12" s="30">
        <f t="shared" si="36"/>
        <v>32584.199999999997</v>
      </c>
      <c r="BZ12" s="30">
        <f t="shared" si="36"/>
        <v>32924.199999999997</v>
      </c>
      <c r="CA12" s="30">
        <f t="shared" si="36"/>
        <v>33264.199999999997</v>
      </c>
      <c r="CB12" s="30">
        <f t="shared" si="36"/>
        <v>33604.199999999997</v>
      </c>
      <c r="CC12" s="30">
        <f t="shared" si="36"/>
        <v>33944.199999999997</v>
      </c>
      <c r="CD12" s="30">
        <f t="shared" si="36"/>
        <v>34284.199999999997</v>
      </c>
      <c r="CE12" s="30">
        <f t="shared" si="36"/>
        <v>34624.199999999997</v>
      </c>
      <c r="CF12" s="30">
        <f t="shared" si="36"/>
        <v>34964.199999999997</v>
      </c>
      <c r="CG12" s="30">
        <f t="shared" si="36"/>
        <v>35304.199999999997</v>
      </c>
      <c r="CH12" s="30">
        <f t="shared" si="36"/>
        <v>35644.199999999997</v>
      </c>
      <c r="CI12" s="30">
        <f t="shared" si="36"/>
        <v>35984.199999999997</v>
      </c>
      <c r="CJ12" s="30">
        <f t="shared" ref="CJ12:DO12" si="37">CJ8-SUM(CJ10:CJ11)</f>
        <v>36324.199999999997</v>
      </c>
      <c r="CK12" s="30">
        <f t="shared" si="37"/>
        <v>36664.199999999997</v>
      </c>
      <c r="CL12" s="30">
        <f t="shared" si="37"/>
        <v>37004.199999999997</v>
      </c>
      <c r="CM12" s="30">
        <f t="shared" si="37"/>
        <v>37344.199999999997</v>
      </c>
      <c r="CN12" s="30">
        <f t="shared" si="37"/>
        <v>37684.199999999997</v>
      </c>
      <c r="CO12" s="30">
        <f t="shared" si="37"/>
        <v>38024.199999999997</v>
      </c>
      <c r="CP12" s="30">
        <f t="shared" si="37"/>
        <v>38343</v>
      </c>
      <c r="CQ12" s="30">
        <f t="shared" si="37"/>
        <v>38633</v>
      </c>
      <c r="CR12" s="30">
        <f t="shared" si="37"/>
        <v>38923</v>
      </c>
      <c r="CS12" s="30">
        <f t="shared" si="37"/>
        <v>39213</v>
      </c>
      <c r="CT12" s="30">
        <f t="shared" si="37"/>
        <v>39503</v>
      </c>
      <c r="CU12" s="30">
        <f t="shared" si="37"/>
        <v>39793</v>
      </c>
      <c r="CV12" s="30">
        <f t="shared" si="37"/>
        <v>40083</v>
      </c>
      <c r="CW12" s="30">
        <f t="shared" si="37"/>
        <v>40373</v>
      </c>
      <c r="CX12" s="30">
        <f t="shared" si="37"/>
        <v>40663</v>
      </c>
      <c r="CY12" s="30">
        <f t="shared" si="37"/>
        <v>40953</v>
      </c>
      <c r="CZ12" s="30">
        <f t="shared" si="37"/>
        <v>41243</v>
      </c>
      <c r="DA12" s="30">
        <f t="shared" si="37"/>
        <v>41533</v>
      </c>
      <c r="DB12" s="30">
        <f t="shared" si="37"/>
        <v>41823</v>
      </c>
      <c r="DC12" s="30">
        <f t="shared" si="37"/>
        <v>42113</v>
      </c>
      <c r="DD12" s="30">
        <f t="shared" si="37"/>
        <v>42403</v>
      </c>
      <c r="DE12" s="30">
        <f t="shared" si="37"/>
        <v>42693</v>
      </c>
      <c r="DF12" s="30">
        <f t="shared" si="37"/>
        <v>42983</v>
      </c>
      <c r="DG12" s="30">
        <f t="shared" si="37"/>
        <v>43273</v>
      </c>
      <c r="DH12" s="30">
        <f t="shared" si="37"/>
        <v>43563</v>
      </c>
      <c r="DI12" s="30">
        <f t="shared" si="37"/>
        <v>43853</v>
      </c>
      <c r="DJ12" s="30">
        <f t="shared" si="37"/>
        <v>44143</v>
      </c>
      <c r="DK12" s="30">
        <f t="shared" si="37"/>
        <v>44433</v>
      </c>
      <c r="DL12" s="30">
        <f t="shared" si="37"/>
        <v>44723</v>
      </c>
      <c r="DM12" s="30">
        <f t="shared" si="37"/>
        <v>45013</v>
      </c>
      <c r="DN12" s="30">
        <f t="shared" si="37"/>
        <v>45303</v>
      </c>
      <c r="DO12" s="30">
        <f t="shared" si="37"/>
        <v>45593</v>
      </c>
      <c r="DP12" s="30">
        <f t="shared" ref="DP12:EC12" si="38">DP8-SUM(DP10:DP11)</f>
        <v>45883</v>
      </c>
      <c r="DQ12" s="30">
        <f t="shared" si="38"/>
        <v>46173</v>
      </c>
      <c r="DR12" s="30">
        <f t="shared" si="38"/>
        <v>46463</v>
      </c>
      <c r="DS12" s="30">
        <f t="shared" si="38"/>
        <v>46753</v>
      </c>
      <c r="DT12" s="30">
        <f t="shared" si="38"/>
        <v>47043</v>
      </c>
      <c r="DU12" s="30">
        <f t="shared" si="38"/>
        <v>47333</v>
      </c>
      <c r="DV12" s="30">
        <f t="shared" si="38"/>
        <v>47623</v>
      </c>
      <c r="DW12" s="30">
        <f t="shared" si="38"/>
        <v>47913</v>
      </c>
      <c r="DX12" s="30">
        <f t="shared" si="38"/>
        <v>48203</v>
      </c>
      <c r="DY12" s="30">
        <f t="shared" si="38"/>
        <v>48493</v>
      </c>
      <c r="DZ12" s="30">
        <f t="shared" si="38"/>
        <v>48783</v>
      </c>
      <c r="EA12" s="30">
        <f t="shared" si="38"/>
        <v>49073</v>
      </c>
      <c r="EB12" s="30">
        <f t="shared" si="38"/>
        <v>49363</v>
      </c>
      <c r="EC12" s="30">
        <f t="shared" si="38"/>
        <v>49653</v>
      </c>
    </row>
    <row r="13" spans="2:133" s="3" customFormat="1" ht="10.5" x14ac:dyDescent="0.25">
      <c r="B13" s="31" t="s">
        <v>45</v>
      </c>
      <c r="C13" s="30">
        <f>C12/12</f>
        <v>416.66666666666669</v>
      </c>
      <c r="D13" s="30">
        <f t="shared" ref="D13:BO13" si="39">D12/12</f>
        <v>458.33333333333331</v>
      </c>
      <c r="E13" s="30">
        <f t="shared" si="39"/>
        <v>500</v>
      </c>
      <c r="F13" s="30">
        <f t="shared" si="39"/>
        <v>541.66666666666663</v>
      </c>
      <c r="G13" s="30">
        <f t="shared" si="39"/>
        <v>583.33333333333337</v>
      </c>
      <c r="H13" s="30">
        <f t="shared" si="39"/>
        <v>625</v>
      </c>
      <c r="I13" s="30">
        <f t="shared" si="39"/>
        <v>666.66666666666663</v>
      </c>
      <c r="J13" s="30">
        <f t="shared" si="39"/>
        <v>708.33333333333337</v>
      </c>
      <c r="K13" s="30">
        <f t="shared" si="39"/>
        <v>750</v>
      </c>
      <c r="L13" s="30">
        <f t="shared" si="39"/>
        <v>791.66666666666663</v>
      </c>
      <c r="M13" s="30">
        <f t="shared" si="39"/>
        <v>833.33333333333337</v>
      </c>
      <c r="N13" s="30">
        <f t="shared" si="39"/>
        <v>875</v>
      </c>
      <c r="O13" s="30">
        <f t="shared" si="39"/>
        <v>916.66666666666663</v>
      </c>
      <c r="P13" s="30">
        <f t="shared" si="39"/>
        <v>958.33333333333337</v>
      </c>
      <c r="Q13" s="30">
        <f t="shared" si="39"/>
        <v>1000</v>
      </c>
      <c r="R13" s="30">
        <f t="shared" si="39"/>
        <v>1041.6666666666667</v>
      </c>
      <c r="S13" s="30">
        <f t="shared" si="39"/>
        <v>1072.0166666666667</v>
      </c>
      <c r="T13" s="30">
        <f t="shared" si="39"/>
        <v>1100.3500000000001</v>
      </c>
      <c r="U13" s="30">
        <f t="shared" si="39"/>
        <v>1128.6833333333334</v>
      </c>
      <c r="V13" s="30">
        <f t="shared" si="39"/>
        <v>1157.0166666666667</v>
      </c>
      <c r="W13" s="30">
        <f t="shared" si="39"/>
        <v>1185.3500000000001</v>
      </c>
      <c r="X13" s="30">
        <f t="shared" si="39"/>
        <v>1213.6833333333334</v>
      </c>
      <c r="Y13" s="30">
        <f t="shared" si="39"/>
        <v>1242.0166666666667</v>
      </c>
      <c r="Z13" s="30">
        <f t="shared" si="39"/>
        <v>1270.3500000000001</v>
      </c>
      <c r="AA13" s="30">
        <f t="shared" si="39"/>
        <v>1298.6833333333334</v>
      </c>
      <c r="AB13" s="30">
        <f t="shared" si="39"/>
        <v>1327.0166666666667</v>
      </c>
      <c r="AC13" s="30">
        <f t="shared" si="39"/>
        <v>1355.3500000000001</v>
      </c>
      <c r="AD13" s="30">
        <f t="shared" si="39"/>
        <v>1383.6833333333334</v>
      </c>
      <c r="AE13" s="30">
        <f t="shared" si="39"/>
        <v>1412.0166666666667</v>
      </c>
      <c r="AF13" s="30">
        <f t="shared" si="39"/>
        <v>1440.3500000000001</v>
      </c>
      <c r="AG13" s="30">
        <f t="shared" si="39"/>
        <v>1468.6833333333334</v>
      </c>
      <c r="AH13" s="30">
        <f t="shared" si="39"/>
        <v>1497.0166666666667</v>
      </c>
      <c r="AI13" s="30">
        <f t="shared" si="39"/>
        <v>1525.3500000000001</v>
      </c>
      <c r="AJ13" s="30">
        <f t="shared" si="39"/>
        <v>1553.6833333333334</v>
      </c>
      <c r="AK13" s="30">
        <f t="shared" si="39"/>
        <v>1582.0166666666667</v>
      </c>
      <c r="AL13" s="30">
        <f t="shared" si="39"/>
        <v>1610.3500000000001</v>
      </c>
      <c r="AM13" s="30">
        <f t="shared" si="39"/>
        <v>1638.6833333333334</v>
      </c>
      <c r="AN13" s="30">
        <f t="shared" si="39"/>
        <v>1667.0166666666667</v>
      </c>
      <c r="AO13" s="30">
        <f t="shared" si="39"/>
        <v>1695.3500000000001</v>
      </c>
      <c r="AP13" s="30">
        <f t="shared" si="39"/>
        <v>1723.6833333333334</v>
      </c>
      <c r="AQ13" s="30">
        <f t="shared" si="39"/>
        <v>1752.0166666666667</v>
      </c>
      <c r="AR13" s="30">
        <f t="shared" si="39"/>
        <v>1780.3500000000001</v>
      </c>
      <c r="AS13" s="30">
        <f t="shared" si="39"/>
        <v>1808.6833333333334</v>
      </c>
      <c r="AT13" s="30">
        <f t="shared" si="39"/>
        <v>1837.0166666666667</v>
      </c>
      <c r="AU13" s="30">
        <f t="shared" si="39"/>
        <v>1865.3500000000001</v>
      </c>
      <c r="AV13" s="30">
        <f t="shared" si="39"/>
        <v>1893.6833333333334</v>
      </c>
      <c r="AW13" s="30">
        <f t="shared" si="39"/>
        <v>1922.0166666666667</v>
      </c>
      <c r="AX13" s="30">
        <f t="shared" si="39"/>
        <v>1950.3500000000001</v>
      </c>
      <c r="AY13" s="30">
        <f t="shared" si="39"/>
        <v>1978.6833333333334</v>
      </c>
      <c r="AZ13" s="30">
        <f t="shared" si="39"/>
        <v>2007.0166666666667</v>
      </c>
      <c r="BA13" s="30">
        <f t="shared" si="39"/>
        <v>2035.3500000000001</v>
      </c>
      <c r="BB13" s="30">
        <f t="shared" si="39"/>
        <v>2063.6833333333334</v>
      </c>
      <c r="BC13" s="30">
        <f t="shared" si="39"/>
        <v>2092.0166666666669</v>
      </c>
      <c r="BD13" s="30">
        <f t="shared" si="39"/>
        <v>2120.35</v>
      </c>
      <c r="BE13" s="30">
        <f t="shared" si="39"/>
        <v>2148.6833333333334</v>
      </c>
      <c r="BF13" s="30">
        <f t="shared" si="39"/>
        <v>2177.0166666666669</v>
      </c>
      <c r="BG13" s="30">
        <f t="shared" si="39"/>
        <v>2205.35</v>
      </c>
      <c r="BH13" s="30">
        <f t="shared" si="39"/>
        <v>2233.6833333333334</v>
      </c>
      <c r="BI13" s="30">
        <f t="shared" si="39"/>
        <v>2262.0166666666669</v>
      </c>
      <c r="BJ13" s="30">
        <f t="shared" si="39"/>
        <v>2290.35</v>
      </c>
      <c r="BK13" s="30">
        <f t="shared" si="39"/>
        <v>2318.6833333333334</v>
      </c>
      <c r="BL13" s="30">
        <f t="shared" si="39"/>
        <v>2347.0166666666669</v>
      </c>
      <c r="BM13" s="30">
        <f t="shared" si="39"/>
        <v>2375.35</v>
      </c>
      <c r="BN13" s="30">
        <f t="shared" si="39"/>
        <v>2403.6833333333334</v>
      </c>
      <c r="BO13" s="30">
        <f t="shared" si="39"/>
        <v>2432.0166666666669</v>
      </c>
      <c r="BP13" s="30">
        <f t="shared" ref="BP13:CE13" si="40">BP12/12</f>
        <v>2460.35</v>
      </c>
      <c r="BQ13" s="30">
        <f t="shared" si="40"/>
        <v>2488.6833333333329</v>
      </c>
      <c r="BR13" s="30">
        <f t="shared" si="40"/>
        <v>2517.0166666666664</v>
      </c>
      <c r="BS13" s="30">
        <f t="shared" si="40"/>
        <v>2545.35</v>
      </c>
      <c r="BT13" s="30">
        <f t="shared" si="40"/>
        <v>2573.6833333333329</v>
      </c>
      <c r="BU13" s="30">
        <f t="shared" si="40"/>
        <v>2602.0166666666664</v>
      </c>
      <c r="BV13" s="30">
        <f t="shared" si="40"/>
        <v>2630.35</v>
      </c>
      <c r="BW13" s="30">
        <f t="shared" si="40"/>
        <v>2658.6833333333329</v>
      </c>
      <c r="BX13" s="30">
        <f t="shared" si="40"/>
        <v>2687.0166666666664</v>
      </c>
      <c r="BY13" s="30">
        <f t="shared" si="40"/>
        <v>2715.35</v>
      </c>
      <c r="BZ13" s="30">
        <f t="shared" si="40"/>
        <v>2743.6833333333329</v>
      </c>
      <c r="CA13" s="30">
        <f t="shared" si="40"/>
        <v>2772.0166666666664</v>
      </c>
      <c r="CB13" s="30">
        <f t="shared" si="40"/>
        <v>2800.35</v>
      </c>
      <c r="CC13" s="30">
        <f t="shared" si="40"/>
        <v>2828.6833333333329</v>
      </c>
      <c r="CD13" s="30">
        <f t="shared" si="40"/>
        <v>2857.0166666666664</v>
      </c>
      <c r="CE13" s="30">
        <f t="shared" si="40"/>
        <v>2885.35</v>
      </c>
      <c r="CF13" s="30">
        <f t="shared" ref="CF13:DK13" si="41">CF12/12</f>
        <v>2913.6833333333329</v>
      </c>
      <c r="CG13" s="30">
        <f t="shared" si="41"/>
        <v>2942.0166666666664</v>
      </c>
      <c r="CH13" s="30">
        <f t="shared" si="41"/>
        <v>2970.35</v>
      </c>
      <c r="CI13" s="30">
        <f t="shared" si="41"/>
        <v>2998.6833333333329</v>
      </c>
      <c r="CJ13" s="30">
        <f t="shared" si="41"/>
        <v>3027.0166666666664</v>
      </c>
      <c r="CK13" s="30">
        <f t="shared" si="41"/>
        <v>3055.35</v>
      </c>
      <c r="CL13" s="30">
        <f t="shared" si="41"/>
        <v>3083.6833333333329</v>
      </c>
      <c r="CM13" s="30">
        <f t="shared" si="41"/>
        <v>3112.0166666666664</v>
      </c>
      <c r="CN13" s="30">
        <f t="shared" si="41"/>
        <v>3140.35</v>
      </c>
      <c r="CO13" s="30">
        <f t="shared" si="41"/>
        <v>3168.6833333333329</v>
      </c>
      <c r="CP13" s="30">
        <f t="shared" si="41"/>
        <v>3195.25</v>
      </c>
      <c r="CQ13" s="30">
        <f t="shared" si="41"/>
        <v>3219.4166666666665</v>
      </c>
      <c r="CR13" s="30">
        <f t="shared" si="41"/>
        <v>3243.5833333333335</v>
      </c>
      <c r="CS13" s="30">
        <f t="shared" si="41"/>
        <v>3267.75</v>
      </c>
      <c r="CT13" s="30">
        <f t="shared" si="41"/>
        <v>3291.9166666666665</v>
      </c>
      <c r="CU13" s="30">
        <f t="shared" si="41"/>
        <v>3316.0833333333335</v>
      </c>
      <c r="CV13" s="30">
        <f t="shared" si="41"/>
        <v>3340.25</v>
      </c>
      <c r="CW13" s="30">
        <f t="shared" si="41"/>
        <v>3364.4166666666665</v>
      </c>
      <c r="CX13" s="30">
        <f t="shared" si="41"/>
        <v>3388.5833333333335</v>
      </c>
      <c r="CY13" s="30">
        <f t="shared" si="41"/>
        <v>3412.75</v>
      </c>
      <c r="CZ13" s="30">
        <f t="shared" si="41"/>
        <v>3436.9166666666665</v>
      </c>
      <c r="DA13" s="30">
        <f t="shared" si="41"/>
        <v>3461.0833333333335</v>
      </c>
      <c r="DB13" s="30">
        <f t="shared" si="41"/>
        <v>3485.25</v>
      </c>
      <c r="DC13" s="30">
        <f t="shared" si="41"/>
        <v>3509.4166666666665</v>
      </c>
      <c r="DD13" s="30">
        <f t="shared" si="41"/>
        <v>3533.5833333333335</v>
      </c>
      <c r="DE13" s="30">
        <f t="shared" si="41"/>
        <v>3557.75</v>
      </c>
      <c r="DF13" s="30">
        <f t="shared" si="41"/>
        <v>3581.9166666666665</v>
      </c>
      <c r="DG13" s="30">
        <f t="shared" si="41"/>
        <v>3606.0833333333335</v>
      </c>
      <c r="DH13" s="30">
        <f t="shared" si="41"/>
        <v>3630.25</v>
      </c>
      <c r="DI13" s="30">
        <f t="shared" si="41"/>
        <v>3654.4166666666665</v>
      </c>
      <c r="DJ13" s="30">
        <f t="shared" si="41"/>
        <v>3678.5833333333335</v>
      </c>
      <c r="DK13" s="30">
        <f t="shared" si="41"/>
        <v>3702.75</v>
      </c>
      <c r="DL13" s="30">
        <f t="shared" ref="DL13:EB13" si="42">DL12/12</f>
        <v>3726.9166666666665</v>
      </c>
      <c r="DM13" s="30">
        <f t="shared" si="42"/>
        <v>3751.0833333333335</v>
      </c>
      <c r="DN13" s="30">
        <f t="shared" si="42"/>
        <v>3775.25</v>
      </c>
      <c r="DO13" s="30">
        <f t="shared" si="42"/>
        <v>3799.4166666666665</v>
      </c>
      <c r="DP13" s="30">
        <f t="shared" si="42"/>
        <v>3823.5833333333335</v>
      </c>
      <c r="DQ13" s="30">
        <f t="shared" si="42"/>
        <v>3847.75</v>
      </c>
      <c r="DR13" s="30">
        <f t="shared" si="42"/>
        <v>3871.9166666666665</v>
      </c>
      <c r="DS13" s="30">
        <f t="shared" si="42"/>
        <v>3896.0833333333335</v>
      </c>
      <c r="DT13" s="30">
        <f t="shared" si="42"/>
        <v>3920.25</v>
      </c>
      <c r="DU13" s="30">
        <f t="shared" si="42"/>
        <v>3944.4166666666665</v>
      </c>
      <c r="DV13" s="30">
        <f t="shared" si="42"/>
        <v>3968.5833333333335</v>
      </c>
      <c r="DW13" s="30">
        <f t="shared" si="42"/>
        <v>3992.75</v>
      </c>
      <c r="DX13" s="30">
        <f t="shared" si="42"/>
        <v>4016.9166666666665</v>
      </c>
      <c r="DY13" s="30">
        <f t="shared" si="42"/>
        <v>4041.0833333333335</v>
      </c>
      <c r="DZ13" s="30">
        <f t="shared" si="42"/>
        <v>4065.25</v>
      </c>
      <c r="EA13" s="30">
        <f t="shared" si="42"/>
        <v>4089.4166666666665</v>
      </c>
      <c r="EB13" s="30">
        <f t="shared" si="42"/>
        <v>4113.583333333333</v>
      </c>
      <c r="EC13" s="30">
        <f>EC12/12</f>
        <v>4137.75</v>
      </c>
    </row>
    <row r="15" spans="2:133" ht="10.5" x14ac:dyDescent="0.25">
      <c r="B15" s="14" t="s">
        <v>24</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row>
    <row r="16" spans="2:133" x14ac:dyDescent="0.2">
      <c r="B16" s="7">
        <f>H53</f>
        <v>0.6</v>
      </c>
      <c r="C16" s="28">
        <f t="shared" ref="C16:AH16" si="43">MIN(C2,MaxBen1)*MaxBen1_pc</f>
        <v>6000</v>
      </c>
      <c r="D16" s="28">
        <f t="shared" si="43"/>
        <v>6600</v>
      </c>
      <c r="E16" s="28">
        <f t="shared" si="43"/>
        <v>7200</v>
      </c>
      <c r="F16" s="28">
        <f t="shared" si="43"/>
        <v>7800</v>
      </c>
      <c r="G16" s="28">
        <f t="shared" si="43"/>
        <v>8400</v>
      </c>
      <c r="H16" s="28">
        <f t="shared" si="43"/>
        <v>9000</v>
      </c>
      <c r="I16" s="28">
        <f t="shared" si="43"/>
        <v>9600</v>
      </c>
      <c r="J16" s="28">
        <f t="shared" si="43"/>
        <v>10200</v>
      </c>
      <c r="K16" s="28">
        <f t="shared" si="43"/>
        <v>10800</v>
      </c>
      <c r="L16" s="28">
        <f t="shared" si="43"/>
        <v>11400</v>
      </c>
      <c r="M16" s="28">
        <f t="shared" si="43"/>
        <v>12000</v>
      </c>
      <c r="N16" s="28">
        <f t="shared" si="43"/>
        <v>12600</v>
      </c>
      <c r="O16" s="28">
        <f t="shared" si="43"/>
        <v>13200</v>
      </c>
      <c r="P16" s="28">
        <f t="shared" si="43"/>
        <v>13800</v>
      </c>
      <c r="Q16" s="28">
        <f t="shared" si="43"/>
        <v>14400</v>
      </c>
      <c r="R16" s="28">
        <f t="shared" si="43"/>
        <v>15000</v>
      </c>
      <c r="S16" s="28">
        <f t="shared" si="43"/>
        <v>15600</v>
      </c>
      <c r="T16" s="28">
        <f t="shared" si="43"/>
        <v>16200</v>
      </c>
      <c r="U16" s="28">
        <f t="shared" si="43"/>
        <v>16800</v>
      </c>
      <c r="V16" s="28">
        <f t="shared" si="43"/>
        <v>17400</v>
      </c>
      <c r="W16" s="28">
        <f t="shared" si="43"/>
        <v>18000</v>
      </c>
      <c r="X16" s="28">
        <f t="shared" si="43"/>
        <v>18600</v>
      </c>
      <c r="Y16" s="28">
        <f t="shared" si="43"/>
        <v>19200</v>
      </c>
      <c r="Z16" s="28">
        <f t="shared" si="43"/>
        <v>19800</v>
      </c>
      <c r="AA16" s="28">
        <f t="shared" si="43"/>
        <v>20400</v>
      </c>
      <c r="AB16" s="28">
        <f t="shared" si="43"/>
        <v>21000</v>
      </c>
      <c r="AC16" s="28">
        <f t="shared" si="43"/>
        <v>21600</v>
      </c>
      <c r="AD16" s="28">
        <f t="shared" si="43"/>
        <v>22200</v>
      </c>
      <c r="AE16" s="28">
        <f t="shared" si="43"/>
        <v>22800</v>
      </c>
      <c r="AF16" s="28">
        <f t="shared" si="43"/>
        <v>23400</v>
      </c>
      <c r="AG16" s="28">
        <f t="shared" si="43"/>
        <v>24000</v>
      </c>
      <c r="AH16" s="28">
        <f t="shared" si="43"/>
        <v>24600</v>
      </c>
      <c r="AI16" s="28">
        <f t="shared" ref="AI16:BN16" si="44">MIN(AI2,MaxBen1)*MaxBen1_pc</f>
        <v>25200</v>
      </c>
      <c r="AJ16" s="28">
        <f t="shared" si="44"/>
        <v>25800</v>
      </c>
      <c r="AK16" s="28">
        <f t="shared" si="44"/>
        <v>26400</v>
      </c>
      <c r="AL16" s="28">
        <f t="shared" si="44"/>
        <v>27000</v>
      </c>
      <c r="AM16" s="28">
        <f t="shared" si="44"/>
        <v>27600</v>
      </c>
      <c r="AN16" s="28">
        <f t="shared" si="44"/>
        <v>28200</v>
      </c>
      <c r="AO16" s="28">
        <f t="shared" si="44"/>
        <v>28800</v>
      </c>
      <c r="AP16" s="28">
        <f t="shared" si="44"/>
        <v>29400</v>
      </c>
      <c r="AQ16" s="28">
        <f t="shared" si="44"/>
        <v>30000</v>
      </c>
      <c r="AR16" s="28">
        <f t="shared" si="44"/>
        <v>30600</v>
      </c>
      <c r="AS16" s="28">
        <f t="shared" si="44"/>
        <v>31200</v>
      </c>
      <c r="AT16" s="28">
        <f t="shared" si="44"/>
        <v>31800</v>
      </c>
      <c r="AU16" s="28">
        <f t="shared" si="44"/>
        <v>32400</v>
      </c>
      <c r="AV16" s="28">
        <f t="shared" si="44"/>
        <v>33000</v>
      </c>
      <c r="AW16" s="28">
        <f t="shared" si="44"/>
        <v>33600</v>
      </c>
      <c r="AX16" s="28">
        <f t="shared" si="44"/>
        <v>34200</v>
      </c>
      <c r="AY16" s="28">
        <f t="shared" si="44"/>
        <v>34800</v>
      </c>
      <c r="AZ16" s="28">
        <f t="shared" si="44"/>
        <v>35400</v>
      </c>
      <c r="BA16" s="28">
        <f t="shared" si="44"/>
        <v>36000</v>
      </c>
      <c r="BB16" s="28">
        <f t="shared" si="44"/>
        <v>36000</v>
      </c>
      <c r="BC16" s="28">
        <f t="shared" si="44"/>
        <v>36000</v>
      </c>
      <c r="BD16" s="28">
        <f t="shared" si="44"/>
        <v>36000</v>
      </c>
      <c r="BE16" s="28">
        <f t="shared" si="44"/>
        <v>36000</v>
      </c>
      <c r="BF16" s="28">
        <f t="shared" si="44"/>
        <v>36000</v>
      </c>
      <c r="BG16" s="28">
        <f t="shared" si="44"/>
        <v>36000</v>
      </c>
      <c r="BH16" s="28">
        <f t="shared" si="44"/>
        <v>36000</v>
      </c>
      <c r="BI16" s="28">
        <f t="shared" si="44"/>
        <v>36000</v>
      </c>
      <c r="BJ16" s="28">
        <f t="shared" si="44"/>
        <v>36000</v>
      </c>
      <c r="BK16" s="28">
        <f t="shared" si="44"/>
        <v>36000</v>
      </c>
      <c r="BL16" s="28">
        <f t="shared" si="44"/>
        <v>36000</v>
      </c>
      <c r="BM16" s="28">
        <f t="shared" si="44"/>
        <v>36000</v>
      </c>
      <c r="BN16" s="28">
        <f t="shared" si="44"/>
        <v>36000</v>
      </c>
      <c r="BO16" s="28">
        <f t="shared" ref="BO16:CT16" si="45">MIN(BO2,MaxBen1)*MaxBen1_pc</f>
        <v>36000</v>
      </c>
      <c r="BP16" s="28">
        <f t="shared" si="45"/>
        <v>36000</v>
      </c>
      <c r="BQ16" s="28">
        <f t="shared" si="45"/>
        <v>36000</v>
      </c>
      <c r="BR16" s="28">
        <f t="shared" si="45"/>
        <v>36000</v>
      </c>
      <c r="BS16" s="28">
        <f t="shared" si="45"/>
        <v>36000</v>
      </c>
      <c r="BT16" s="28">
        <f t="shared" si="45"/>
        <v>36000</v>
      </c>
      <c r="BU16" s="28">
        <f t="shared" si="45"/>
        <v>36000</v>
      </c>
      <c r="BV16" s="28">
        <f t="shared" si="45"/>
        <v>36000</v>
      </c>
      <c r="BW16" s="28">
        <f t="shared" si="45"/>
        <v>36000</v>
      </c>
      <c r="BX16" s="28">
        <f t="shared" si="45"/>
        <v>36000</v>
      </c>
      <c r="BY16" s="28">
        <f t="shared" si="45"/>
        <v>36000</v>
      </c>
      <c r="BZ16" s="28">
        <f t="shared" si="45"/>
        <v>36000</v>
      </c>
      <c r="CA16" s="28">
        <f t="shared" si="45"/>
        <v>36000</v>
      </c>
      <c r="CB16" s="28">
        <f t="shared" si="45"/>
        <v>36000</v>
      </c>
      <c r="CC16" s="28">
        <f t="shared" si="45"/>
        <v>36000</v>
      </c>
      <c r="CD16" s="28">
        <f t="shared" si="45"/>
        <v>36000</v>
      </c>
      <c r="CE16" s="28">
        <f t="shared" si="45"/>
        <v>36000</v>
      </c>
      <c r="CF16" s="28">
        <f t="shared" si="45"/>
        <v>36000</v>
      </c>
      <c r="CG16" s="28">
        <f t="shared" si="45"/>
        <v>36000</v>
      </c>
      <c r="CH16" s="28">
        <f t="shared" si="45"/>
        <v>36000</v>
      </c>
      <c r="CI16" s="28">
        <f t="shared" si="45"/>
        <v>36000</v>
      </c>
      <c r="CJ16" s="28">
        <f t="shared" si="45"/>
        <v>36000</v>
      </c>
      <c r="CK16" s="28">
        <f t="shared" si="45"/>
        <v>36000</v>
      </c>
      <c r="CL16" s="28">
        <f t="shared" si="45"/>
        <v>36000</v>
      </c>
      <c r="CM16" s="28">
        <f t="shared" si="45"/>
        <v>36000</v>
      </c>
      <c r="CN16" s="28">
        <f t="shared" si="45"/>
        <v>36000</v>
      </c>
      <c r="CO16" s="28">
        <f t="shared" si="45"/>
        <v>36000</v>
      </c>
      <c r="CP16" s="28">
        <f t="shared" si="45"/>
        <v>36000</v>
      </c>
      <c r="CQ16" s="28">
        <f t="shared" si="45"/>
        <v>36000</v>
      </c>
      <c r="CR16" s="28">
        <f t="shared" si="45"/>
        <v>36000</v>
      </c>
      <c r="CS16" s="28">
        <f t="shared" si="45"/>
        <v>36000</v>
      </c>
      <c r="CT16" s="28">
        <f t="shared" si="45"/>
        <v>36000</v>
      </c>
      <c r="CU16" s="28">
        <f t="shared" ref="CU16:EC16" si="46">MIN(CU2,MaxBen1)*MaxBen1_pc</f>
        <v>36000</v>
      </c>
      <c r="CV16" s="28">
        <f t="shared" si="46"/>
        <v>36000</v>
      </c>
      <c r="CW16" s="28">
        <f t="shared" si="46"/>
        <v>36000</v>
      </c>
      <c r="CX16" s="28">
        <f t="shared" si="46"/>
        <v>36000</v>
      </c>
      <c r="CY16" s="28">
        <f t="shared" si="46"/>
        <v>36000</v>
      </c>
      <c r="CZ16" s="28">
        <f t="shared" si="46"/>
        <v>36000</v>
      </c>
      <c r="DA16" s="28">
        <f t="shared" si="46"/>
        <v>36000</v>
      </c>
      <c r="DB16" s="28">
        <f t="shared" si="46"/>
        <v>36000</v>
      </c>
      <c r="DC16" s="28">
        <f t="shared" si="46"/>
        <v>36000</v>
      </c>
      <c r="DD16" s="28">
        <f t="shared" si="46"/>
        <v>36000</v>
      </c>
      <c r="DE16" s="28">
        <f t="shared" si="46"/>
        <v>36000</v>
      </c>
      <c r="DF16" s="28">
        <f t="shared" si="46"/>
        <v>36000</v>
      </c>
      <c r="DG16" s="28">
        <f t="shared" si="46"/>
        <v>36000</v>
      </c>
      <c r="DH16" s="28">
        <f t="shared" si="46"/>
        <v>36000</v>
      </c>
      <c r="DI16" s="28">
        <f t="shared" si="46"/>
        <v>36000</v>
      </c>
      <c r="DJ16" s="28">
        <f t="shared" si="46"/>
        <v>36000</v>
      </c>
      <c r="DK16" s="28">
        <f t="shared" si="46"/>
        <v>36000</v>
      </c>
      <c r="DL16" s="28">
        <f t="shared" si="46"/>
        <v>36000</v>
      </c>
      <c r="DM16" s="28">
        <f t="shared" si="46"/>
        <v>36000</v>
      </c>
      <c r="DN16" s="28">
        <f t="shared" si="46"/>
        <v>36000</v>
      </c>
      <c r="DO16" s="28">
        <f t="shared" si="46"/>
        <v>36000</v>
      </c>
      <c r="DP16" s="28">
        <f t="shared" si="46"/>
        <v>36000</v>
      </c>
      <c r="DQ16" s="28">
        <f t="shared" si="46"/>
        <v>36000</v>
      </c>
      <c r="DR16" s="28">
        <f t="shared" si="46"/>
        <v>36000</v>
      </c>
      <c r="DS16" s="28">
        <f t="shared" si="46"/>
        <v>36000</v>
      </c>
      <c r="DT16" s="28">
        <f t="shared" si="46"/>
        <v>36000</v>
      </c>
      <c r="DU16" s="28">
        <f t="shared" si="46"/>
        <v>36000</v>
      </c>
      <c r="DV16" s="28">
        <f t="shared" si="46"/>
        <v>36000</v>
      </c>
      <c r="DW16" s="28">
        <f t="shared" si="46"/>
        <v>36000</v>
      </c>
      <c r="DX16" s="28">
        <f t="shared" si="46"/>
        <v>36000</v>
      </c>
      <c r="DY16" s="28">
        <f t="shared" si="46"/>
        <v>36000</v>
      </c>
      <c r="DZ16" s="28">
        <f t="shared" si="46"/>
        <v>36000</v>
      </c>
      <c r="EA16" s="28">
        <f t="shared" si="46"/>
        <v>36000</v>
      </c>
      <c r="EB16" s="28">
        <f t="shared" si="46"/>
        <v>36000</v>
      </c>
      <c r="EC16" s="28">
        <f t="shared" si="46"/>
        <v>36000</v>
      </c>
    </row>
    <row r="17" spans="2:133" x14ac:dyDescent="0.2">
      <c r="B17" s="7">
        <f>H54</f>
        <v>0.5</v>
      </c>
      <c r="C17" s="28">
        <f t="shared" ref="C17:AH17" si="47">(MAX(MIN(MaxBen2, C2-MaxBen1),0))*MaxBen2_pc</f>
        <v>0</v>
      </c>
      <c r="D17" s="28">
        <f t="shared" si="47"/>
        <v>0</v>
      </c>
      <c r="E17" s="28">
        <f t="shared" si="47"/>
        <v>0</v>
      </c>
      <c r="F17" s="28">
        <f t="shared" si="47"/>
        <v>0</v>
      </c>
      <c r="G17" s="28">
        <f t="shared" si="47"/>
        <v>0</v>
      </c>
      <c r="H17" s="28">
        <f t="shared" si="47"/>
        <v>0</v>
      </c>
      <c r="I17" s="28">
        <f t="shared" si="47"/>
        <v>0</v>
      </c>
      <c r="J17" s="28">
        <f t="shared" si="47"/>
        <v>0</v>
      </c>
      <c r="K17" s="28">
        <f t="shared" si="47"/>
        <v>0</v>
      </c>
      <c r="L17" s="28">
        <f t="shared" si="47"/>
        <v>0</v>
      </c>
      <c r="M17" s="28">
        <f t="shared" si="47"/>
        <v>0</v>
      </c>
      <c r="N17" s="28">
        <f t="shared" si="47"/>
        <v>0</v>
      </c>
      <c r="O17" s="28">
        <f t="shared" si="47"/>
        <v>0</v>
      </c>
      <c r="P17" s="28">
        <f t="shared" si="47"/>
        <v>0</v>
      </c>
      <c r="Q17" s="28">
        <f t="shared" si="47"/>
        <v>0</v>
      </c>
      <c r="R17" s="28">
        <f t="shared" si="47"/>
        <v>0</v>
      </c>
      <c r="S17" s="28">
        <f t="shared" si="47"/>
        <v>0</v>
      </c>
      <c r="T17" s="28">
        <f t="shared" si="47"/>
        <v>0</v>
      </c>
      <c r="U17" s="28">
        <f t="shared" si="47"/>
        <v>0</v>
      </c>
      <c r="V17" s="28">
        <f t="shared" si="47"/>
        <v>0</v>
      </c>
      <c r="W17" s="28">
        <f t="shared" si="47"/>
        <v>0</v>
      </c>
      <c r="X17" s="28">
        <f t="shared" si="47"/>
        <v>0</v>
      </c>
      <c r="Y17" s="28">
        <f t="shared" si="47"/>
        <v>0</v>
      </c>
      <c r="Z17" s="28">
        <f t="shared" si="47"/>
        <v>0</v>
      </c>
      <c r="AA17" s="28">
        <f t="shared" si="47"/>
        <v>0</v>
      </c>
      <c r="AB17" s="28">
        <f t="shared" si="47"/>
        <v>0</v>
      </c>
      <c r="AC17" s="28">
        <f t="shared" si="47"/>
        <v>0</v>
      </c>
      <c r="AD17" s="28">
        <f t="shared" si="47"/>
        <v>0</v>
      </c>
      <c r="AE17" s="28">
        <f t="shared" si="47"/>
        <v>0</v>
      </c>
      <c r="AF17" s="28">
        <f t="shared" si="47"/>
        <v>0</v>
      </c>
      <c r="AG17" s="28">
        <f t="shared" si="47"/>
        <v>0</v>
      </c>
      <c r="AH17" s="28">
        <f t="shared" si="47"/>
        <v>0</v>
      </c>
      <c r="AI17" s="28">
        <f t="shared" ref="AI17:BN17" si="48">(MAX(MIN(MaxBen2, AI2-MaxBen1),0))*MaxBen2_pc</f>
        <v>0</v>
      </c>
      <c r="AJ17" s="28">
        <f t="shared" si="48"/>
        <v>0</v>
      </c>
      <c r="AK17" s="28">
        <f t="shared" si="48"/>
        <v>0</v>
      </c>
      <c r="AL17" s="28">
        <f t="shared" si="48"/>
        <v>0</v>
      </c>
      <c r="AM17" s="28">
        <f t="shared" si="48"/>
        <v>0</v>
      </c>
      <c r="AN17" s="28">
        <f t="shared" si="48"/>
        <v>0</v>
      </c>
      <c r="AO17" s="28">
        <f t="shared" si="48"/>
        <v>0</v>
      </c>
      <c r="AP17" s="28">
        <f t="shared" si="48"/>
        <v>0</v>
      </c>
      <c r="AQ17" s="28">
        <f t="shared" si="48"/>
        <v>0</v>
      </c>
      <c r="AR17" s="28">
        <f t="shared" si="48"/>
        <v>0</v>
      </c>
      <c r="AS17" s="28">
        <f t="shared" si="48"/>
        <v>0</v>
      </c>
      <c r="AT17" s="28">
        <f t="shared" si="48"/>
        <v>0</v>
      </c>
      <c r="AU17" s="28">
        <f t="shared" si="48"/>
        <v>0</v>
      </c>
      <c r="AV17" s="28">
        <f t="shared" si="48"/>
        <v>0</v>
      </c>
      <c r="AW17" s="28">
        <f t="shared" si="48"/>
        <v>0</v>
      </c>
      <c r="AX17" s="28">
        <f t="shared" si="48"/>
        <v>0</v>
      </c>
      <c r="AY17" s="28">
        <f t="shared" si="48"/>
        <v>0</v>
      </c>
      <c r="AZ17" s="28">
        <f t="shared" si="48"/>
        <v>0</v>
      </c>
      <c r="BA17" s="28">
        <f t="shared" si="48"/>
        <v>0</v>
      </c>
      <c r="BB17" s="28">
        <f t="shared" si="48"/>
        <v>500</v>
      </c>
      <c r="BC17" s="28">
        <f t="shared" si="48"/>
        <v>1000</v>
      </c>
      <c r="BD17" s="28">
        <f t="shared" si="48"/>
        <v>1500</v>
      </c>
      <c r="BE17" s="28">
        <f t="shared" si="48"/>
        <v>2000</v>
      </c>
      <c r="BF17" s="28">
        <f t="shared" si="48"/>
        <v>2500</v>
      </c>
      <c r="BG17" s="28">
        <f t="shared" si="48"/>
        <v>3000</v>
      </c>
      <c r="BH17" s="28">
        <f t="shared" si="48"/>
        <v>3500</v>
      </c>
      <c r="BI17" s="28">
        <f t="shared" si="48"/>
        <v>4000</v>
      </c>
      <c r="BJ17" s="28">
        <f t="shared" si="48"/>
        <v>4500</v>
      </c>
      <c r="BK17" s="28">
        <f t="shared" si="48"/>
        <v>5000</v>
      </c>
      <c r="BL17" s="28">
        <f t="shared" si="48"/>
        <v>5500</v>
      </c>
      <c r="BM17" s="28">
        <f t="shared" si="48"/>
        <v>6000</v>
      </c>
      <c r="BN17" s="28">
        <f t="shared" si="48"/>
        <v>6500</v>
      </c>
      <c r="BO17" s="28">
        <f t="shared" ref="BO17:CT17" si="49">(MAX(MIN(MaxBen2, BO2-MaxBen1),0))*MaxBen2_pc</f>
        <v>7000</v>
      </c>
      <c r="BP17" s="28">
        <f t="shared" si="49"/>
        <v>7500</v>
      </c>
      <c r="BQ17" s="28">
        <f t="shared" si="49"/>
        <v>8000</v>
      </c>
      <c r="BR17" s="28">
        <f t="shared" si="49"/>
        <v>8500</v>
      </c>
      <c r="BS17" s="28">
        <f t="shared" si="49"/>
        <v>9000</v>
      </c>
      <c r="BT17" s="28">
        <f t="shared" si="49"/>
        <v>9500</v>
      </c>
      <c r="BU17" s="28">
        <f t="shared" si="49"/>
        <v>10000</v>
      </c>
      <c r="BV17" s="28">
        <f t="shared" si="49"/>
        <v>10500</v>
      </c>
      <c r="BW17" s="28">
        <f t="shared" si="49"/>
        <v>11000</v>
      </c>
      <c r="BX17" s="28">
        <f t="shared" si="49"/>
        <v>11500</v>
      </c>
      <c r="BY17" s="28">
        <f t="shared" si="49"/>
        <v>12000</v>
      </c>
      <c r="BZ17" s="28">
        <f t="shared" si="49"/>
        <v>12500</v>
      </c>
      <c r="CA17" s="28">
        <f t="shared" si="49"/>
        <v>13000</v>
      </c>
      <c r="CB17" s="28">
        <f t="shared" si="49"/>
        <v>13500</v>
      </c>
      <c r="CC17" s="28">
        <f t="shared" si="49"/>
        <v>14000</v>
      </c>
      <c r="CD17" s="28">
        <f t="shared" si="49"/>
        <v>14500</v>
      </c>
      <c r="CE17" s="28">
        <f t="shared" si="49"/>
        <v>15000</v>
      </c>
      <c r="CF17" s="28">
        <f t="shared" si="49"/>
        <v>15500</v>
      </c>
      <c r="CG17" s="28">
        <f t="shared" si="49"/>
        <v>16000</v>
      </c>
      <c r="CH17" s="28">
        <f t="shared" si="49"/>
        <v>16500</v>
      </c>
      <c r="CI17" s="28">
        <f t="shared" si="49"/>
        <v>17000</v>
      </c>
      <c r="CJ17" s="28">
        <f t="shared" si="49"/>
        <v>17500</v>
      </c>
      <c r="CK17" s="28">
        <f t="shared" si="49"/>
        <v>18000</v>
      </c>
      <c r="CL17" s="28">
        <f t="shared" si="49"/>
        <v>18500</v>
      </c>
      <c r="CM17" s="28">
        <f t="shared" si="49"/>
        <v>19000</v>
      </c>
      <c r="CN17" s="28">
        <f t="shared" si="49"/>
        <v>19500</v>
      </c>
      <c r="CO17" s="28">
        <f t="shared" si="49"/>
        <v>20000</v>
      </c>
      <c r="CP17" s="28">
        <f t="shared" si="49"/>
        <v>20500</v>
      </c>
      <c r="CQ17" s="28">
        <f t="shared" si="49"/>
        <v>21000</v>
      </c>
      <c r="CR17" s="28">
        <f t="shared" si="49"/>
        <v>21500</v>
      </c>
      <c r="CS17" s="28">
        <f t="shared" si="49"/>
        <v>22000</v>
      </c>
      <c r="CT17" s="28">
        <f t="shared" si="49"/>
        <v>22500</v>
      </c>
      <c r="CU17" s="28">
        <f t="shared" ref="CU17:EC17" si="50">(MAX(MIN(MaxBen2, CU2-MaxBen1),0))*MaxBen2_pc</f>
        <v>23000</v>
      </c>
      <c r="CV17" s="28">
        <f t="shared" si="50"/>
        <v>23500</v>
      </c>
      <c r="CW17" s="28">
        <f t="shared" si="50"/>
        <v>24000</v>
      </c>
      <c r="CX17" s="28">
        <f t="shared" si="50"/>
        <v>24500</v>
      </c>
      <c r="CY17" s="28">
        <f t="shared" si="50"/>
        <v>25000</v>
      </c>
      <c r="CZ17" s="28">
        <f t="shared" si="50"/>
        <v>25500</v>
      </c>
      <c r="DA17" s="28">
        <f t="shared" si="50"/>
        <v>26000</v>
      </c>
      <c r="DB17" s="28">
        <f t="shared" si="50"/>
        <v>26500</v>
      </c>
      <c r="DC17" s="28">
        <f t="shared" si="50"/>
        <v>27000</v>
      </c>
      <c r="DD17" s="28">
        <f t="shared" si="50"/>
        <v>27500</v>
      </c>
      <c r="DE17" s="28">
        <f t="shared" si="50"/>
        <v>28000</v>
      </c>
      <c r="DF17" s="28">
        <f t="shared" si="50"/>
        <v>28500</v>
      </c>
      <c r="DG17" s="28">
        <f t="shared" si="50"/>
        <v>29000</v>
      </c>
      <c r="DH17" s="28">
        <f t="shared" si="50"/>
        <v>29500</v>
      </c>
      <c r="DI17" s="28">
        <f t="shared" si="50"/>
        <v>30000</v>
      </c>
      <c r="DJ17" s="28">
        <f t="shared" si="50"/>
        <v>30500</v>
      </c>
      <c r="DK17" s="28">
        <f t="shared" si="50"/>
        <v>31000</v>
      </c>
      <c r="DL17" s="28">
        <f t="shared" si="50"/>
        <v>31500</v>
      </c>
      <c r="DM17" s="28">
        <f t="shared" si="50"/>
        <v>32000</v>
      </c>
      <c r="DN17" s="28">
        <f t="shared" si="50"/>
        <v>32500</v>
      </c>
      <c r="DO17" s="28">
        <f t="shared" si="50"/>
        <v>33000</v>
      </c>
      <c r="DP17" s="28">
        <f t="shared" si="50"/>
        <v>33500</v>
      </c>
      <c r="DQ17" s="28">
        <f t="shared" si="50"/>
        <v>34000</v>
      </c>
      <c r="DR17" s="28">
        <f t="shared" si="50"/>
        <v>34500</v>
      </c>
      <c r="DS17" s="28">
        <f t="shared" si="50"/>
        <v>35000</v>
      </c>
      <c r="DT17" s="28">
        <f t="shared" si="50"/>
        <v>35500</v>
      </c>
      <c r="DU17" s="28">
        <f t="shared" si="50"/>
        <v>36000</v>
      </c>
      <c r="DV17" s="28">
        <f t="shared" si="50"/>
        <v>36500</v>
      </c>
      <c r="DW17" s="28">
        <f t="shared" si="50"/>
        <v>37000</v>
      </c>
      <c r="DX17" s="28">
        <f t="shared" si="50"/>
        <v>37500</v>
      </c>
      <c r="DY17" s="28">
        <f t="shared" si="50"/>
        <v>38000</v>
      </c>
      <c r="DZ17" s="28">
        <f t="shared" si="50"/>
        <v>38500</v>
      </c>
      <c r="EA17" s="28">
        <f t="shared" si="50"/>
        <v>39000</v>
      </c>
      <c r="EB17" s="28">
        <f t="shared" si="50"/>
        <v>39500</v>
      </c>
      <c r="EC17" s="28">
        <f t="shared" si="50"/>
        <v>40000</v>
      </c>
    </row>
    <row r="18" spans="2:133" ht="10.5" x14ac:dyDescent="0.25">
      <c r="B18" s="15" t="s">
        <v>48</v>
      </c>
      <c r="C18" s="29">
        <f>C16+C17</f>
        <v>6000</v>
      </c>
      <c r="D18" s="29">
        <f>D16+D17</f>
        <v>6600</v>
      </c>
      <c r="E18" s="29">
        <f t="shared" ref="E18:BP18" si="51">E16+E17</f>
        <v>7200</v>
      </c>
      <c r="F18" s="29">
        <f t="shared" si="51"/>
        <v>7800</v>
      </c>
      <c r="G18" s="29">
        <f t="shared" si="51"/>
        <v>8400</v>
      </c>
      <c r="H18" s="29">
        <f t="shared" si="51"/>
        <v>9000</v>
      </c>
      <c r="I18" s="29">
        <f t="shared" si="51"/>
        <v>9600</v>
      </c>
      <c r="J18" s="29">
        <f t="shared" si="51"/>
        <v>10200</v>
      </c>
      <c r="K18" s="29">
        <f t="shared" si="51"/>
        <v>10800</v>
      </c>
      <c r="L18" s="29">
        <f t="shared" si="51"/>
        <v>11400</v>
      </c>
      <c r="M18" s="29">
        <f t="shared" si="51"/>
        <v>12000</v>
      </c>
      <c r="N18" s="29">
        <f t="shared" si="51"/>
        <v>12600</v>
      </c>
      <c r="O18" s="29">
        <f t="shared" si="51"/>
        <v>13200</v>
      </c>
      <c r="P18" s="29">
        <f t="shared" si="51"/>
        <v>13800</v>
      </c>
      <c r="Q18" s="29">
        <f t="shared" si="51"/>
        <v>14400</v>
      </c>
      <c r="R18" s="29">
        <f t="shared" si="51"/>
        <v>15000</v>
      </c>
      <c r="S18" s="29">
        <f t="shared" si="51"/>
        <v>15600</v>
      </c>
      <c r="T18" s="29">
        <f t="shared" si="51"/>
        <v>16200</v>
      </c>
      <c r="U18" s="29">
        <f t="shared" si="51"/>
        <v>16800</v>
      </c>
      <c r="V18" s="29">
        <f t="shared" si="51"/>
        <v>17400</v>
      </c>
      <c r="W18" s="29">
        <f t="shared" si="51"/>
        <v>18000</v>
      </c>
      <c r="X18" s="29">
        <f t="shared" si="51"/>
        <v>18600</v>
      </c>
      <c r="Y18" s="29">
        <f t="shared" si="51"/>
        <v>19200</v>
      </c>
      <c r="Z18" s="29">
        <f t="shared" si="51"/>
        <v>19800</v>
      </c>
      <c r="AA18" s="29">
        <f t="shared" si="51"/>
        <v>20400</v>
      </c>
      <c r="AB18" s="29">
        <f t="shared" si="51"/>
        <v>21000</v>
      </c>
      <c r="AC18" s="29">
        <f t="shared" si="51"/>
        <v>21600</v>
      </c>
      <c r="AD18" s="29">
        <f t="shared" si="51"/>
        <v>22200</v>
      </c>
      <c r="AE18" s="29">
        <f t="shared" si="51"/>
        <v>22800</v>
      </c>
      <c r="AF18" s="29">
        <f t="shared" si="51"/>
        <v>23400</v>
      </c>
      <c r="AG18" s="29">
        <f t="shared" si="51"/>
        <v>24000</v>
      </c>
      <c r="AH18" s="29">
        <f t="shared" si="51"/>
        <v>24600</v>
      </c>
      <c r="AI18" s="29">
        <f t="shared" si="51"/>
        <v>25200</v>
      </c>
      <c r="AJ18" s="29">
        <f t="shared" si="51"/>
        <v>25800</v>
      </c>
      <c r="AK18" s="29">
        <f t="shared" si="51"/>
        <v>26400</v>
      </c>
      <c r="AL18" s="29">
        <f t="shared" si="51"/>
        <v>27000</v>
      </c>
      <c r="AM18" s="29">
        <f t="shared" si="51"/>
        <v>27600</v>
      </c>
      <c r="AN18" s="29">
        <f t="shared" si="51"/>
        <v>28200</v>
      </c>
      <c r="AO18" s="29">
        <f t="shared" si="51"/>
        <v>28800</v>
      </c>
      <c r="AP18" s="29">
        <f t="shared" si="51"/>
        <v>29400</v>
      </c>
      <c r="AQ18" s="29">
        <f t="shared" si="51"/>
        <v>30000</v>
      </c>
      <c r="AR18" s="29">
        <f t="shared" si="51"/>
        <v>30600</v>
      </c>
      <c r="AS18" s="29">
        <f t="shared" si="51"/>
        <v>31200</v>
      </c>
      <c r="AT18" s="29">
        <f t="shared" si="51"/>
        <v>31800</v>
      </c>
      <c r="AU18" s="29">
        <f t="shared" si="51"/>
        <v>32400</v>
      </c>
      <c r="AV18" s="29">
        <f t="shared" si="51"/>
        <v>33000</v>
      </c>
      <c r="AW18" s="29">
        <f t="shared" si="51"/>
        <v>33600</v>
      </c>
      <c r="AX18" s="29">
        <f t="shared" si="51"/>
        <v>34200</v>
      </c>
      <c r="AY18" s="29">
        <f t="shared" si="51"/>
        <v>34800</v>
      </c>
      <c r="AZ18" s="29">
        <f t="shared" si="51"/>
        <v>35400</v>
      </c>
      <c r="BA18" s="29">
        <f t="shared" si="51"/>
        <v>36000</v>
      </c>
      <c r="BB18" s="29">
        <f t="shared" si="51"/>
        <v>36500</v>
      </c>
      <c r="BC18" s="29">
        <f t="shared" si="51"/>
        <v>37000</v>
      </c>
      <c r="BD18" s="29">
        <f t="shared" si="51"/>
        <v>37500</v>
      </c>
      <c r="BE18" s="29">
        <f t="shared" si="51"/>
        <v>38000</v>
      </c>
      <c r="BF18" s="29">
        <f t="shared" si="51"/>
        <v>38500</v>
      </c>
      <c r="BG18" s="29">
        <f t="shared" si="51"/>
        <v>39000</v>
      </c>
      <c r="BH18" s="29">
        <f t="shared" si="51"/>
        <v>39500</v>
      </c>
      <c r="BI18" s="29">
        <f t="shared" si="51"/>
        <v>40000</v>
      </c>
      <c r="BJ18" s="29">
        <f t="shared" si="51"/>
        <v>40500</v>
      </c>
      <c r="BK18" s="29">
        <f t="shared" si="51"/>
        <v>41000</v>
      </c>
      <c r="BL18" s="29">
        <f t="shared" si="51"/>
        <v>41500</v>
      </c>
      <c r="BM18" s="29">
        <f t="shared" si="51"/>
        <v>42000</v>
      </c>
      <c r="BN18" s="29">
        <f t="shared" si="51"/>
        <v>42500</v>
      </c>
      <c r="BO18" s="29">
        <f t="shared" si="51"/>
        <v>43000</v>
      </c>
      <c r="BP18" s="29">
        <f t="shared" si="51"/>
        <v>43500</v>
      </c>
      <c r="BQ18" s="29">
        <f t="shared" ref="BQ18:CE18" si="52">BQ16+BQ17</f>
        <v>44000</v>
      </c>
      <c r="BR18" s="29">
        <f t="shared" si="52"/>
        <v>44500</v>
      </c>
      <c r="BS18" s="29">
        <f t="shared" si="52"/>
        <v>45000</v>
      </c>
      <c r="BT18" s="29">
        <f t="shared" si="52"/>
        <v>45500</v>
      </c>
      <c r="BU18" s="29">
        <f t="shared" si="52"/>
        <v>46000</v>
      </c>
      <c r="BV18" s="29">
        <f t="shared" si="52"/>
        <v>46500</v>
      </c>
      <c r="BW18" s="29">
        <f t="shared" si="52"/>
        <v>47000</v>
      </c>
      <c r="BX18" s="29">
        <f t="shared" si="52"/>
        <v>47500</v>
      </c>
      <c r="BY18" s="29">
        <f t="shared" si="52"/>
        <v>48000</v>
      </c>
      <c r="BZ18" s="29">
        <f t="shared" si="52"/>
        <v>48500</v>
      </c>
      <c r="CA18" s="29">
        <f t="shared" si="52"/>
        <v>49000</v>
      </c>
      <c r="CB18" s="29">
        <f t="shared" si="52"/>
        <v>49500</v>
      </c>
      <c r="CC18" s="29">
        <f t="shared" si="52"/>
        <v>50000</v>
      </c>
      <c r="CD18" s="29">
        <f t="shared" si="52"/>
        <v>50500</v>
      </c>
      <c r="CE18" s="29">
        <f t="shared" si="52"/>
        <v>51000</v>
      </c>
      <c r="CF18" s="29">
        <f t="shared" ref="CF18:DK18" si="53">CF16+CF17</f>
        <v>51500</v>
      </c>
      <c r="CG18" s="29">
        <f t="shared" si="53"/>
        <v>52000</v>
      </c>
      <c r="CH18" s="29">
        <f t="shared" si="53"/>
        <v>52500</v>
      </c>
      <c r="CI18" s="29">
        <f t="shared" si="53"/>
        <v>53000</v>
      </c>
      <c r="CJ18" s="29">
        <f t="shared" si="53"/>
        <v>53500</v>
      </c>
      <c r="CK18" s="29">
        <f t="shared" si="53"/>
        <v>54000</v>
      </c>
      <c r="CL18" s="29">
        <f t="shared" si="53"/>
        <v>54500</v>
      </c>
      <c r="CM18" s="29">
        <f t="shared" si="53"/>
        <v>55000</v>
      </c>
      <c r="CN18" s="29">
        <f t="shared" si="53"/>
        <v>55500</v>
      </c>
      <c r="CO18" s="29">
        <f t="shared" si="53"/>
        <v>56000</v>
      </c>
      <c r="CP18" s="29">
        <f t="shared" si="53"/>
        <v>56500</v>
      </c>
      <c r="CQ18" s="29">
        <f t="shared" si="53"/>
        <v>57000</v>
      </c>
      <c r="CR18" s="29">
        <f t="shared" si="53"/>
        <v>57500</v>
      </c>
      <c r="CS18" s="29">
        <f t="shared" si="53"/>
        <v>58000</v>
      </c>
      <c r="CT18" s="29">
        <f t="shared" si="53"/>
        <v>58500</v>
      </c>
      <c r="CU18" s="29">
        <f t="shared" si="53"/>
        <v>59000</v>
      </c>
      <c r="CV18" s="29">
        <f t="shared" si="53"/>
        <v>59500</v>
      </c>
      <c r="CW18" s="29">
        <f t="shared" si="53"/>
        <v>60000</v>
      </c>
      <c r="CX18" s="29">
        <f t="shared" si="53"/>
        <v>60500</v>
      </c>
      <c r="CY18" s="29">
        <f t="shared" si="53"/>
        <v>61000</v>
      </c>
      <c r="CZ18" s="29">
        <f t="shared" si="53"/>
        <v>61500</v>
      </c>
      <c r="DA18" s="29">
        <f t="shared" si="53"/>
        <v>62000</v>
      </c>
      <c r="DB18" s="29">
        <f t="shared" si="53"/>
        <v>62500</v>
      </c>
      <c r="DC18" s="29">
        <f t="shared" si="53"/>
        <v>63000</v>
      </c>
      <c r="DD18" s="29">
        <f t="shared" si="53"/>
        <v>63500</v>
      </c>
      <c r="DE18" s="29">
        <f t="shared" si="53"/>
        <v>64000</v>
      </c>
      <c r="DF18" s="29">
        <f t="shared" si="53"/>
        <v>64500</v>
      </c>
      <c r="DG18" s="29">
        <f t="shared" si="53"/>
        <v>65000</v>
      </c>
      <c r="DH18" s="29">
        <f t="shared" si="53"/>
        <v>65500</v>
      </c>
      <c r="DI18" s="29">
        <f t="shared" si="53"/>
        <v>66000</v>
      </c>
      <c r="DJ18" s="29">
        <f t="shared" si="53"/>
        <v>66500</v>
      </c>
      <c r="DK18" s="29">
        <f t="shared" si="53"/>
        <v>67000</v>
      </c>
      <c r="DL18" s="29">
        <f t="shared" ref="DL18:EC18" si="54">DL16+DL17</f>
        <v>67500</v>
      </c>
      <c r="DM18" s="29">
        <f t="shared" si="54"/>
        <v>68000</v>
      </c>
      <c r="DN18" s="29">
        <f t="shared" si="54"/>
        <v>68500</v>
      </c>
      <c r="DO18" s="29">
        <f t="shared" si="54"/>
        <v>69000</v>
      </c>
      <c r="DP18" s="29">
        <f t="shared" si="54"/>
        <v>69500</v>
      </c>
      <c r="DQ18" s="29">
        <f t="shared" si="54"/>
        <v>70000</v>
      </c>
      <c r="DR18" s="29">
        <f t="shared" si="54"/>
        <v>70500</v>
      </c>
      <c r="DS18" s="29">
        <f t="shared" si="54"/>
        <v>71000</v>
      </c>
      <c r="DT18" s="29">
        <f t="shared" si="54"/>
        <v>71500</v>
      </c>
      <c r="DU18" s="29">
        <f t="shared" si="54"/>
        <v>72000</v>
      </c>
      <c r="DV18" s="29">
        <f t="shared" si="54"/>
        <v>72500</v>
      </c>
      <c r="DW18" s="29">
        <f t="shared" si="54"/>
        <v>73000</v>
      </c>
      <c r="DX18" s="29">
        <f t="shared" si="54"/>
        <v>73500</v>
      </c>
      <c r="DY18" s="29">
        <f t="shared" si="54"/>
        <v>74000</v>
      </c>
      <c r="DZ18" s="29">
        <f t="shared" si="54"/>
        <v>74500</v>
      </c>
      <c r="EA18" s="29">
        <f t="shared" si="54"/>
        <v>75000</v>
      </c>
      <c r="EB18" s="29">
        <f t="shared" si="54"/>
        <v>75500</v>
      </c>
      <c r="EC18" s="29">
        <f t="shared" si="54"/>
        <v>76000</v>
      </c>
    </row>
    <row r="19" spans="2:133" ht="10.5" x14ac:dyDescent="0.25">
      <c r="B19" s="15" t="s">
        <v>49</v>
      </c>
      <c r="C19" s="29">
        <f>C18/12</f>
        <v>500</v>
      </c>
      <c r="D19" s="29">
        <f>D18/12</f>
        <v>550</v>
      </c>
      <c r="E19" s="29">
        <f t="shared" ref="E19:BP19" si="55">E18/12</f>
        <v>600</v>
      </c>
      <c r="F19" s="29">
        <f t="shared" si="55"/>
        <v>650</v>
      </c>
      <c r="G19" s="29">
        <f t="shared" si="55"/>
        <v>700</v>
      </c>
      <c r="H19" s="29">
        <f t="shared" si="55"/>
        <v>750</v>
      </c>
      <c r="I19" s="29">
        <f t="shared" si="55"/>
        <v>800</v>
      </c>
      <c r="J19" s="29">
        <f t="shared" si="55"/>
        <v>850</v>
      </c>
      <c r="K19" s="29">
        <f t="shared" si="55"/>
        <v>900</v>
      </c>
      <c r="L19" s="29">
        <f t="shared" si="55"/>
        <v>950</v>
      </c>
      <c r="M19" s="29">
        <f t="shared" si="55"/>
        <v>1000</v>
      </c>
      <c r="N19" s="37">
        <f>N18/12</f>
        <v>1050</v>
      </c>
      <c r="O19" s="29">
        <f t="shared" si="55"/>
        <v>1100</v>
      </c>
      <c r="P19" s="29">
        <f t="shared" si="55"/>
        <v>1150</v>
      </c>
      <c r="Q19" s="29">
        <f t="shared" si="55"/>
        <v>1200</v>
      </c>
      <c r="R19" s="29">
        <f t="shared" si="55"/>
        <v>1250</v>
      </c>
      <c r="S19" s="29">
        <f t="shared" si="55"/>
        <v>1300</v>
      </c>
      <c r="T19" s="29">
        <f t="shared" si="55"/>
        <v>1350</v>
      </c>
      <c r="U19" s="29">
        <f t="shared" si="55"/>
        <v>1400</v>
      </c>
      <c r="V19" s="29">
        <f t="shared" si="55"/>
        <v>1450</v>
      </c>
      <c r="W19" s="29">
        <f t="shared" si="55"/>
        <v>1500</v>
      </c>
      <c r="X19" s="29">
        <f t="shared" si="55"/>
        <v>1550</v>
      </c>
      <c r="Y19" s="29">
        <f t="shared" si="55"/>
        <v>1600</v>
      </c>
      <c r="Z19" s="29">
        <f t="shared" si="55"/>
        <v>1650</v>
      </c>
      <c r="AA19" s="29">
        <f t="shared" si="55"/>
        <v>1700</v>
      </c>
      <c r="AB19" s="29">
        <f t="shared" si="55"/>
        <v>1750</v>
      </c>
      <c r="AC19" s="29">
        <f t="shared" si="55"/>
        <v>1800</v>
      </c>
      <c r="AD19" s="29">
        <f t="shared" si="55"/>
        <v>1850</v>
      </c>
      <c r="AE19" s="29">
        <f t="shared" si="55"/>
        <v>1900</v>
      </c>
      <c r="AF19" s="29">
        <f t="shared" si="55"/>
        <v>1950</v>
      </c>
      <c r="AG19" s="29">
        <f t="shared" si="55"/>
        <v>2000</v>
      </c>
      <c r="AH19" s="29">
        <f t="shared" si="55"/>
        <v>2050</v>
      </c>
      <c r="AI19" s="29">
        <f t="shared" si="55"/>
        <v>2100</v>
      </c>
      <c r="AJ19" s="29">
        <f t="shared" si="55"/>
        <v>2150</v>
      </c>
      <c r="AK19" s="29">
        <f t="shared" si="55"/>
        <v>2200</v>
      </c>
      <c r="AL19" s="29">
        <f t="shared" si="55"/>
        <v>2250</v>
      </c>
      <c r="AM19" s="29">
        <f t="shared" si="55"/>
        <v>2300</v>
      </c>
      <c r="AN19" s="29">
        <f t="shared" si="55"/>
        <v>2350</v>
      </c>
      <c r="AO19" s="29">
        <f t="shared" si="55"/>
        <v>2400</v>
      </c>
      <c r="AP19" s="29">
        <f t="shared" si="55"/>
        <v>2450</v>
      </c>
      <c r="AQ19" s="29">
        <f t="shared" si="55"/>
        <v>2500</v>
      </c>
      <c r="AR19" s="29">
        <f t="shared" si="55"/>
        <v>2550</v>
      </c>
      <c r="AS19" s="29">
        <f t="shared" si="55"/>
        <v>2600</v>
      </c>
      <c r="AT19" s="29">
        <f t="shared" si="55"/>
        <v>2650</v>
      </c>
      <c r="AU19" s="29">
        <f t="shared" si="55"/>
        <v>2700</v>
      </c>
      <c r="AV19" s="29">
        <f t="shared" si="55"/>
        <v>2750</v>
      </c>
      <c r="AW19" s="29">
        <f t="shared" si="55"/>
        <v>2800</v>
      </c>
      <c r="AX19" s="29">
        <f t="shared" si="55"/>
        <v>2850</v>
      </c>
      <c r="AY19" s="29">
        <f t="shared" si="55"/>
        <v>2900</v>
      </c>
      <c r="AZ19" s="29">
        <f t="shared" si="55"/>
        <v>2950</v>
      </c>
      <c r="BA19" s="29">
        <f t="shared" si="55"/>
        <v>3000</v>
      </c>
      <c r="BB19" s="29">
        <f t="shared" si="55"/>
        <v>3041.6666666666665</v>
      </c>
      <c r="BC19" s="29">
        <f t="shared" si="55"/>
        <v>3083.3333333333335</v>
      </c>
      <c r="BD19" s="29">
        <f t="shared" si="55"/>
        <v>3125</v>
      </c>
      <c r="BE19" s="29">
        <f t="shared" si="55"/>
        <v>3166.6666666666665</v>
      </c>
      <c r="BF19" s="29">
        <f t="shared" si="55"/>
        <v>3208.3333333333335</v>
      </c>
      <c r="BG19" s="29">
        <f t="shared" si="55"/>
        <v>3250</v>
      </c>
      <c r="BH19" s="29">
        <f t="shared" si="55"/>
        <v>3291.6666666666665</v>
      </c>
      <c r="BI19" s="29">
        <f t="shared" si="55"/>
        <v>3333.3333333333335</v>
      </c>
      <c r="BJ19" s="29">
        <f t="shared" si="55"/>
        <v>3375</v>
      </c>
      <c r="BK19" s="29">
        <f t="shared" si="55"/>
        <v>3416.6666666666665</v>
      </c>
      <c r="BL19" s="29">
        <f t="shared" si="55"/>
        <v>3458.3333333333335</v>
      </c>
      <c r="BM19" s="29">
        <f t="shared" si="55"/>
        <v>3500</v>
      </c>
      <c r="BN19" s="29">
        <f t="shared" si="55"/>
        <v>3541.6666666666665</v>
      </c>
      <c r="BO19" s="29">
        <f t="shared" si="55"/>
        <v>3583.3333333333335</v>
      </c>
      <c r="BP19" s="29">
        <f t="shared" si="55"/>
        <v>3625</v>
      </c>
      <c r="BQ19" s="29">
        <f t="shared" ref="BQ19:CE19" si="56">BQ18/12</f>
        <v>3666.6666666666665</v>
      </c>
      <c r="BR19" s="29">
        <f t="shared" si="56"/>
        <v>3708.3333333333335</v>
      </c>
      <c r="BS19" s="29">
        <f t="shared" si="56"/>
        <v>3750</v>
      </c>
      <c r="BT19" s="29">
        <f t="shared" si="56"/>
        <v>3791.6666666666665</v>
      </c>
      <c r="BU19" s="29">
        <f t="shared" si="56"/>
        <v>3833.3333333333335</v>
      </c>
      <c r="BV19" s="29">
        <f t="shared" si="56"/>
        <v>3875</v>
      </c>
      <c r="BW19" s="29">
        <f t="shared" si="56"/>
        <v>3916.6666666666665</v>
      </c>
      <c r="BX19" s="29">
        <f t="shared" si="56"/>
        <v>3958.3333333333335</v>
      </c>
      <c r="BY19" s="29">
        <f t="shared" si="56"/>
        <v>4000</v>
      </c>
      <c r="BZ19" s="29">
        <f t="shared" si="56"/>
        <v>4041.6666666666665</v>
      </c>
      <c r="CA19" s="29">
        <f t="shared" si="56"/>
        <v>4083.3333333333335</v>
      </c>
      <c r="CB19" s="29">
        <f t="shared" si="56"/>
        <v>4125</v>
      </c>
      <c r="CC19" s="29">
        <f t="shared" si="56"/>
        <v>4166.666666666667</v>
      </c>
      <c r="CD19" s="29">
        <f t="shared" si="56"/>
        <v>4208.333333333333</v>
      </c>
      <c r="CE19" s="29">
        <f t="shared" si="56"/>
        <v>4250</v>
      </c>
      <c r="CF19" s="29">
        <f t="shared" ref="CF19:DK19" si="57">CF18/12</f>
        <v>4291.666666666667</v>
      </c>
      <c r="CG19" s="29">
        <f t="shared" si="57"/>
        <v>4333.333333333333</v>
      </c>
      <c r="CH19" s="29">
        <f t="shared" si="57"/>
        <v>4375</v>
      </c>
      <c r="CI19" s="29">
        <f t="shared" si="57"/>
        <v>4416.666666666667</v>
      </c>
      <c r="CJ19" s="29">
        <f t="shared" si="57"/>
        <v>4458.333333333333</v>
      </c>
      <c r="CK19" s="29">
        <f t="shared" si="57"/>
        <v>4500</v>
      </c>
      <c r="CL19" s="29">
        <f t="shared" si="57"/>
        <v>4541.666666666667</v>
      </c>
      <c r="CM19" s="29">
        <f t="shared" si="57"/>
        <v>4583.333333333333</v>
      </c>
      <c r="CN19" s="29">
        <f t="shared" si="57"/>
        <v>4625</v>
      </c>
      <c r="CO19" s="29">
        <f t="shared" si="57"/>
        <v>4666.666666666667</v>
      </c>
      <c r="CP19" s="29">
        <f t="shared" si="57"/>
        <v>4708.333333333333</v>
      </c>
      <c r="CQ19" s="29">
        <f t="shared" si="57"/>
        <v>4750</v>
      </c>
      <c r="CR19" s="29">
        <f t="shared" si="57"/>
        <v>4791.666666666667</v>
      </c>
      <c r="CS19" s="29">
        <f t="shared" si="57"/>
        <v>4833.333333333333</v>
      </c>
      <c r="CT19" s="29">
        <f t="shared" si="57"/>
        <v>4875</v>
      </c>
      <c r="CU19" s="29">
        <f t="shared" si="57"/>
        <v>4916.666666666667</v>
      </c>
      <c r="CV19" s="29">
        <f t="shared" si="57"/>
        <v>4958.333333333333</v>
      </c>
      <c r="CW19" s="29">
        <f t="shared" si="57"/>
        <v>5000</v>
      </c>
      <c r="CX19" s="29">
        <f t="shared" si="57"/>
        <v>5041.666666666667</v>
      </c>
      <c r="CY19" s="29">
        <f t="shared" si="57"/>
        <v>5083.333333333333</v>
      </c>
      <c r="CZ19" s="29">
        <f t="shared" si="57"/>
        <v>5125</v>
      </c>
      <c r="DA19" s="29">
        <f t="shared" si="57"/>
        <v>5166.666666666667</v>
      </c>
      <c r="DB19" s="29">
        <f t="shared" si="57"/>
        <v>5208.333333333333</v>
      </c>
      <c r="DC19" s="29">
        <f t="shared" si="57"/>
        <v>5250</v>
      </c>
      <c r="DD19" s="29">
        <f t="shared" si="57"/>
        <v>5291.666666666667</v>
      </c>
      <c r="DE19" s="29">
        <f t="shared" si="57"/>
        <v>5333.333333333333</v>
      </c>
      <c r="DF19" s="29">
        <f t="shared" si="57"/>
        <v>5375</v>
      </c>
      <c r="DG19" s="29">
        <f t="shared" si="57"/>
        <v>5416.666666666667</v>
      </c>
      <c r="DH19" s="29">
        <f t="shared" si="57"/>
        <v>5458.333333333333</v>
      </c>
      <c r="DI19" s="29">
        <f t="shared" si="57"/>
        <v>5500</v>
      </c>
      <c r="DJ19" s="29">
        <f t="shared" si="57"/>
        <v>5541.666666666667</v>
      </c>
      <c r="DK19" s="29">
        <f t="shared" si="57"/>
        <v>5583.333333333333</v>
      </c>
      <c r="DL19" s="29">
        <f t="shared" ref="DL19:EC19" si="58">DL18/12</f>
        <v>5625</v>
      </c>
      <c r="DM19" s="29">
        <f t="shared" si="58"/>
        <v>5666.666666666667</v>
      </c>
      <c r="DN19" s="29">
        <f t="shared" si="58"/>
        <v>5708.333333333333</v>
      </c>
      <c r="DO19" s="29">
        <f t="shared" si="58"/>
        <v>5750</v>
      </c>
      <c r="DP19" s="29">
        <f t="shared" si="58"/>
        <v>5791.666666666667</v>
      </c>
      <c r="DQ19" s="29">
        <f t="shared" si="58"/>
        <v>5833.333333333333</v>
      </c>
      <c r="DR19" s="29">
        <f t="shared" si="58"/>
        <v>5875</v>
      </c>
      <c r="DS19" s="29">
        <f t="shared" si="58"/>
        <v>5916.666666666667</v>
      </c>
      <c r="DT19" s="29">
        <f t="shared" si="58"/>
        <v>5958.333333333333</v>
      </c>
      <c r="DU19" s="29">
        <f t="shared" si="58"/>
        <v>6000</v>
      </c>
      <c r="DV19" s="29">
        <f t="shared" si="58"/>
        <v>6041.666666666667</v>
      </c>
      <c r="DW19" s="29">
        <f t="shared" si="58"/>
        <v>6083.333333333333</v>
      </c>
      <c r="DX19" s="29">
        <f t="shared" si="58"/>
        <v>6125</v>
      </c>
      <c r="DY19" s="29">
        <f t="shared" si="58"/>
        <v>6166.666666666667</v>
      </c>
      <c r="DZ19" s="29">
        <f t="shared" si="58"/>
        <v>6208.333333333333</v>
      </c>
      <c r="EA19" s="29">
        <f t="shared" si="58"/>
        <v>6250</v>
      </c>
      <c r="EB19" s="29">
        <f t="shared" si="58"/>
        <v>6291.666666666667</v>
      </c>
      <c r="EC19" s="29">
        <f t="shared" si="58"/>
        <v>6333.333333333333</v>
      </c>
    </row>
    <row r="20" spans="2:133" x14ac:dyDescent="0.2">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row>
    <row r="21" spans="2:133" s="3" customFormat="1" ht="10.5" x14ac:dyDescent="0.25">
      <c r="B21" s="15" t="s">
        <v>31</v>
      </c>
      <c r="C21" s="26">
        <f>MAX(0,C19-C13)</f>
        <v>83.333333333333314</v>
      </c>
      <c r="D21" s="26">
        <f t="shared" ref="D21:BO21" si="59">MAX(0,D19-D13)</f>
        <v>91.666666666666686</v>
      </c>
      <c r="E21" s="26">
        <f t="shared" si="59"/>
        <v>100</v>
      </c>
      <c r="F21" s="26">
        <f t="shared" si="59"/>
        <v>108.33333333333337</v>
      </c>
      <c r="G21" s="26">
        <f t="shared" si="59"/>
        <v>116.66666666666663</v>
      </c>
      <c r="H21" s="26">
        <f t="shared" si="59"/>
        <v>125</v>
      </c>
      <c r="I21" s="26">
        <f t="shared" si="59"/>
        <v>133.33333333333337</v>
      </c>
      <c r="J21" s="26">
        <f t="shared" si="59"/>
        <v>141.66666666666663</v>
      </c>
      <c r="K21" s="26">
        <f t="shared" si="59"/>
        <v>150</v>
      </c>
      <c r="L21" s="26">
        <f t="shared" si="59"/>
        <v>158.33333333333337</v>
      </c>
      <c r="M21" s="26">
        <f t="shared" si="59"/>
        <v>166.66666666666663</v>
      </c>
      <c r="N21" s="26">
        <f t="shared" si="59"/>
        <v>175</v>
      </c>
      <c r="O21" s="26">
        <f t="shared" si="59"/>
        <v>183.33333333333337</v>
      </c>
      <c r="P21" s="26">
        <f t="shared" si="59"/>
        <v>191.66666666666663</v>
      </c>
      <c r="Q21" s="26">
        <f t="shared" si="59"/>
        <v>200</v>
      </c>
      <c r="R21" s="26">
        <f t="shared" si="59"/>
        <v>208.33333333333326</v>
      </c>
      <c r="S21" s="26">
        <f t="shared" si="59"/>
        <v>227.98333333333335</v>
      </c>
      <c r="T21" s="26">
        <f t="shared" si="59"/>
        <v>249.64999999999986</v>
      </c>
      <c r="U21" s="26">
        <f t="shared" si="59"/>
        <v>271.31666666666661</v>
      </c>
      <c r="V21" s="26">
        <f t="shared" si="59"/>
        <v>292.98333333333335</v>
      </c>
      <c r="W21" s="26">
        <f t="shared" si="59"/>
        <v>314.64999999999986</v>
      </c>
      <c r="X21" s="26">
        <f t="shared" si="59"/>
        <v>336.31666666666661</v>
      </c>
      <c r="Y21" s="26">
        <f t="shared" si="59"/>
        <v>357.98333333333335</v>
      </c>
      <c r="Z21" s="26">
        <f t="shared" si="59"/>
        <v>379.64999999999986</v>
      </c>
      <c r="AA21" s="26">
        <f t="shared" si="59"/>
        <v>401.31666666666661</v>
      </c>
      <c r="AB21" s="26">
        <f t="shared" si="59"/>
        <v>422.98333333333335</v>
      </c>
      <c r="AC21" s="26">
        <f t="shared" si="59"/>
        <v>444.64999999999986</v>
      </c>
      <c r="AD21" s="26">
        <f t="shared" si="59"/>
        <v>466.31666666666661</v>
      </c>
      <c r="AE21" s="26">
        <f t="shared" si="59"/>
        <v>487.98333333333335</v>
      </c>
      <c r="AF21" s="26">
        <f t="shared" si="59"/>
        <v>509.64999999999986</v>
      </c>
      <c r="AG21" s="26">
        <f t="shared" si="59"/>
        <v>531.31666666666661</v>
      </c>
      <c r="AH21" s="26">
        <f t="shared" si="59"/>
        <v>552.98333333333335</v>
      </c>
      <c r="AI21" s="26">
        <f t="shared" si="59"/>
        <v>574.64999999999986</v>
      </c>
      <c r="AJ21" s="26">
        <f t="shared" si="59"/>
        <v>596.31666666666661</v>
      </c>
      <c r="AK21" s="26">
        <f t="shared" si="59"/>
        <v>617.98333333333335</v>
      </c>
      <c r="AL21" s="26">
        <f t="shared" si="59"/>
        <v>639.64999999999986</v>
      </c>
      <c r="AM21" s="26">
        <f t="shared" si="59"/>
        <v>661.31666666666661</v>
      </c>
      <c r="AN21" s="26">
        <f t="shared" si="59"/>
        <v>682.98333333333335</v>
      </c>
      <c r="AO21" s="26">
        <f t="shared" si="59"/>
        <v>704.64999999999986</v>
      </c>
      <c r="AP21" s="26">
        <f t="shared" si="59"/>
        <v>726.31666666666661</v>
      </c>
      <c r="AQ21" s="26">
        <f t="shared" si="59"/>
        <v>747.98333333333335</v>
      </c>
      <c r="AR21" s="26">
        <f t="shared" si="59"/>
        <v>769.64999999999986</v>
      </c>
      <c r="AS21" s="26">
        <f t="shared" si="59"/>
        <v>791.31666666666661</v>
      </c>
      <c r="AT21" s="26">
        <f t="shared" si="59"/>
        <v>812.98333333333335</v>
      </c>
      <c r="AU21" s="26">
        <f t="shared" si="59"/>
        <v>834.64999999999986</v>
      </c>
      <c r="AV21" s="26">
        <f t="shared" si="59"/>
        <v>856.31666666666661</v>
      </c>
      <c r="AW21" s="26">
        <f t="shared" si="59"/>
        <v>877.98333333333335</v>
      </c>
      <c r="AX21" s="26">
        <f t="shared" si="59"/>
        <v>899.64999999999986</v>
      </c>
      <c r="AY21" s="26">
        <f t="shared" si="59"/>
        <v>921.31666666666661</v>
      </c>
      <c r="AZ21" s="26">
        <f t="shared" si="59"/>
        <v>942.98333333333335</v>
      </c>
      <c r="BA21" s="26">
        <f t="shared" si="59"/>
        <v>964.64999999999986</v>
      </c>
      <c r="BB21" s="26">
        <f t="shared" si="59"/>
        <v>977.98333333333312</v>
      </c>
      <c r="BC21" s="26">
        <f t="shared" si="59"/>
        <v>991.31666666666661</v>
      </c>
      <c r="BD21" s="26">
        <f t="shared" si="59"/>
        <v>1004.6500000000001</v>
      </c>
      <c r="BE21" s="26">
        <f t="shared" si="59"/>
        <v>1017.9833333333331</v>
      </c>
      <c r="BF21" s="26">
        <f t="shared" si="59"/>
        <v>1031.3166666666666</v>
      </c>
      <c r="BG21" s="26">
        <f t="shared" si="59"/>
        <v>1044.6500000000001</v>
      </c>
      <c r="BH21" s="26">
        <f t="shared" si="59"/>
        <v>1057.9833333333331</v>
      </c>
      <c r="BI21" s="26">
        <f t="shared" si="59"/>
        <v>1071.3166666666666</v>
      </c>
      <c r="BJ21" s="26">
        <f t="shared" si="59"/>
        <v>1084.6500000000001</v>
      </c>
      <c r="BK21" s="26">
        <f t="shared" si="59"/>
        <v>1097.9833333333331</v>
      </c>
      <c r="BL21" s="26">
        <f t="shared" si="59"/>
        <v>1111.3166666666666</v>
      </c>
      <c r="BM21" s="26">
        <f t="shared" si="59"/>
        <v>1124.6500000000001</v>
      </c>
      <c r="BN21" s="26">
        <f t="shared" si="59"/>
        <v>1137.9833333333331</v>
      </c>
      <c r="BO21" s="26">
        <f t="shared" si="59"/>
        <v>1151.3166666666666</v>
      </c>
      <c r="BP21" s="26">
        <f t="shared" ref="BP21:EA21" si="60">MAX(0,BP19-BP13)</f>
        <v>1164.6500000000001</v>
      </c>
      <c r="BQ21" s="26">
        <f t="shared" si="60"/>
        <v>1177.9833333333336</v>
      </c>
      <c r="BR21" s="26">
        <f t="shared" si="60"/>
        <v>1191.3166666666671</v>
      </c>
      <c r="BS21" s="26">
        <f t="shared" si="60"/>
        <v>1204.6500000000001</v>
      </c>
      <c r="BT21" s="26">
        <f t="shared" si="60"/>
        <v>1217.9833333333336</v>
      </c>
      <c r="BU21" s="26">
        <f t="shared" si="60"/>
        <v>1231.3166666666671</v>
      </c>
      <c r="BV21" s="26">
        <f t="shared" si="60"/>
        <v>1244.6500000000001</v>
      </c>
      <c r="BW21" s="26">
        <f t="shared" si="60"/>
        <v>1257.9833333333336</v>
      </c>
      <c r="BX21" s="26">
        <f t="shared" si="60"/>
        <v>1271.3166666666671</v>
      </c>
      <c r="BY21" s="26">
        <f t="shared" si="60"/>
        <v>1284.6500000000001</v>
      </c>
      <c r="BZ21" s="26">
        <f t="shared" si="60"/>
        <v>1297.9833333333336</v>
      </c>
      <c r="CA21" s="26">
        <f t="shared" si="60"/>
        <v>1311.3166666666671</v>
      </c>
      <c r="CB21" s="26">
        <f t="shared" si="60"/>
        <v>1324.65</v>
      </c>
      <c r="CC21" s="26">
        <f t="shared" si="60"/>
        <v>1337.983333333334</v>
      </c>
      <c r="CD21" s="26">
        <f t="shared" si="60"/>
        <v>1351.3166666666666</v>
      </c>
      <c r="CE21" s="26">
        <f t="shared" si="60"/>
        <v>1364.65</v>
      </c>
      <c r="CF21" s="26">
        <f t="shared" si="60"/>
        <v>1377.983333333334</v>
      </c>
      <c r="CG21" s="26">
        <f t="shared" si="60"/>
        <v>1391.3166666666666</v>
      </c>
      <c r="CH21" s="26">
        <f t="shared" si="60"/>
        <v>1404.65</v>
      </c>
      <c r="CI21" s="26">
        <f t="shared" si="60"/>
        <v>1417.983333333334</v>
      </c>
      <c r="CJ21" s="26">
        <f t="shared" si="60"/>
        <v>1431.3166666666666</v>
      </c>
      <c r="CK21" s="26">
        <f t="shared" si="60"/>
        <v>1444.65</v>
      </c>
      <c r="CL21" s="26">
        <f t="shared" si="60"/>
        <v>1457.983333333334</v>
      </c>
      <c r="CM21" s="26">
        <f t="shared" si="60"/>
        <v>1471.3166666666666</v>
      </c>
      <c r="CN21" s="26">
        <f t="shared" si="60"/>
        <v>1484.65</v>
      </c>
      <c r="CO21" s="26">
        <f t="shared" si="60"/>
        <v>1497.983333333334</v>
      </c>
      <c r="CP21" s="26">
        <f t="shared" si="60"/>
        <v>1513.083333333333</v>
      </c>
      <c r="CQ21" s="26">
        <f t="shared" si="60"/>
        <v>1530.5833333333335</v>
      </c>
      <c r="CR21" s="26">
        <f t="shared" si="60"/>
        <v>1548.0833333333335</v>
      </c>
      <c r="CS21" s="26">
        <f t="shared" si="60"/>
        <v>1565.583333333333</v>
      </c>
      <c r="CT21" s="26">
        <f t="shared" si="60"/>
        <v>1583.0833333333335</v>
      </c>
      <c r="CU21" s="26">
        <f t="shared" si="60"/>
        <v>1600.5833333333335</v>
      </c>
      <c r="CV21" s="26">
        <f t="shared" si="60"/>
        <v>1618.083333333333</v>
      </c>
      <c r="CW21" s="26">
        <f t="shared" si="60"/>
        <v>1635.5833333333335</v>
      </c>
      <c r="CX21" s="26">
        <f t="shared" si="60"/>
        <v>1653.0833333333335</v>
      </c>
      <c r="CY21" s="26">
        <f t="shared" si="60"/>
        <v>1670.583333333333</v>
      </c>
      <c r="CZ21" s="26">
        <f t="shared" si="60"/>
        <v>1688.0833333333335</v>
      </c>
      <c r="DA21" s="26">
        <f t="shared" si="60"/>
        <v>1705.5833333333335</v>
      </c>
      <c r="DB21" s="26">
        <f t="shared" si="60"/>
        <v>1723.083333333333</v>
      </c>
      <c r="DC21" s="26">
        <f t="shared" si="60"/>
        <v>1740.5833333333335</v>
      </c>
      <c r="DD21" s="26">
        <f t="shared" si="60"/>
        <v>1758.0833333333335</v>
      </c>
      <c r="DE21" s="26">
        <f t="shared" si="60"/>
        <v>1775.583333333333</v>
      </c>
      <c r="DF21" s="26">
        <f t="shared" si="60"/>
        <v>1793.0833333333335</v>
      </c>
      <c r="DG21" s="26">
        <f t="shared" si="60"/>
        <v>1810.5833333333335</v>
      </c>
      <c r="DH21" s="26">
        <f t="shared" si="60"/>
        <v>1828.083333333333</v>
      </c>
      <c r="DI21" s="26">
        <f t="shared" si="60"/>
        <v>1845.5833333333335</v>
      </c>
      <c r="DJ21" s="26">
        <f t="shared" si="60"/>
        <v>1863.0833333333335</v>
      </c>
      <c r="DK21" s="26">
        <f t="shared" si="60"/>
        <v>1880.583333333333</v>
      </c>
      <c r="DL21" s="26">
        <f t="shared" si="60"/>
        <v>1898.0833333333335</v>
      </c>
      <c r="DM21" s="26">
        <f t="shared" si="60"/>
        <v>1915.5833333333335</v>
      </c>
      <c r="DN21" s="26">
        <f t="shared" si="60"/>
        <v>1933.083333333333</v>
      </c>
      <c r="DO21" s="26">
        <f t="shared" si="60"/>
        <v>1950.5833333333335</v>
      </c>
      <c r="DP21" s="26">
        <f t="shared" si="60"/>
        <v>1968.0833333333335</v>
      </c>
      <c r="DQ21" s="26">
        <f t="shared" si="60"/>
        <v>1985.583333333333</v>
      </c>
      <c r="DR21" s="26">
        <f t="shared" si="60"/>
        <v>2003.0833333333335</v>
      </c>
      <c r="DS21" s="26">
        <f t="shared" si="60"/>
        <v>2020.5833333333335</v>
      </c>
      <c r="DT21" s="26">
        <f t="shared" si="60"/>
        <v>2038.083333333333</v>
      </c>
      <c r="DU21" s="26">
        <f t="shared" si="60"/>
        <v>2055.5833333333335</v>
      </c>
      <c r="DV21" s="26">
        <f t="shared" si="60"/>
        <v>2073.0833333333335</v>
      </c>
      <c r="DW21" s="26">
        <f t="shared" si="60"/>
        <v>2090.583333333333</v>
      </c>
      <c r="DX21" s="26">
        <f t="shared" si="60"/>
        <v>2108.0833333333335</v>
      </c>
      <c r="DY21" s="26">
        <f t="shared" si="60"/>
        <v>2125.5833333333335</v>
      </c>
      <c r="DZ21" s="26">
        <f t="shared" si="60"/>
        <v>2143.083333333333</v>
      </c>
      <c r="EA21" s="26">
        <f t="shared" si="60"/>
        <v>2160.5833333333335</v>
      </c>
      <c r="EB21" s="26">
        <f>MAX(0,EB19-EB13)</f>
        <v>2178.0833333333339</v>
      </c>
      <c r="EC21" s="26">
        <f>MAX(0,EC19-EC13)</f>
        <v>2195.583333333333</v>
      </c>
    </row>
    <row r="22" spans="2:133" s="3" customFormat="1" ht="10.5" x14ac:dyDescent="0.25">
      <c r="B22" s="32" t="s">
        <v>33</v>
      </c>
      <c r="C22" s="18">
        <f>C19</f>
        <v>500</v>
      </c>
      <c r="D22" s="18">
        <f>D19</f>
        <v>550</v>
      </c>
      <c r="E22" s="18">
        <f t="shared" ref="E22:BP22" si="61">E19</f>
        <v>600</v>
      </c>
      <c r="F22" s="18">
        <f t="shared" si="61"/>
        <v>650</v>
      </c>
      <c r="G22" s="18">
        <f t="shared" si="61"/>
        <v>700</v>
      </c>
      <c r="H22" s="18">
        <f t="shared" si="61"/>
        <v>750</v>
      </c>
      <c r="I22" s="18">
        <f t="shared" si="61"/>
        <v>800</v>
      </c>
      <c r="J22" s="18">
        <f t="shared" si="61"/>
        <v>850</v>
      </c>
      <c r="K22" s="18">
        <f t="shared" si="61"/>
        <v>900</v>
      </c>
      <c r="L22" s="18">
        <f t="shared" si="61"/>
        <v>950</v>
      </c>
      <c r="M22" s="18">
        <f t="shared" si="61"/>
        <v>1000</v>
      </c>
      <c r="N22" s="18">
        <f t="shared" si="61"/>
        <v>1050</v>
      </c>
      <c r="O22" s="18">
        <f t="shared" si="61"/>
        <v>1100</v>
      </c>
      <c r="P22" s="18">
        <f t="shared" si="61"/>
        <v>1150</v>
      </c>
      <c r="Q22" s="18">
        <f t="shared" si="61"/>
        <v>1200</v>
      </c>
      <c r="R22" s="18">
        <f t="shared" si="61"/>
        <v>1250</v>
      </c>
      <c r="S22" s="18">
        <f t="shared" si="61"/>
        <v>1300</v>
      </c>
      <c r="T22" s="18">
        <f t="shared" si="61"/>
        <v>1350</v>
      </c>
      <c r="U22" s="18">
        <f t="shared" si="61"/>
        <v>1400</v>
      </c>
      <c r="V22" s="18">
        <f t="shared" si="61"/>
        <v>1450</v>
      </c>
      <c r="W22" s="18">
        <f t="shared" si="61"/>
        <v>1500</v>
      </c>
      <c r="X22" s="18">
        <f t="shared" si="61"/>
        <v>1550</v>
      </c>
      <c r="Y22" s="18">
        <f t="shared" si="61"/>
        <v>1600</v>
      </c>
      <c r="Z22" s="18">
        <f t="shared" si="61"/>
        <v>1650</v>
      </c>
      <c r="AA22" s="18">
        <f t="shared" si="61"/>
        <v>1700</v>
      </c>
      <c r="AB22" s="18">
        <f t="shared" si="61"/>
        <v>1750</v>
      </c>
      <c r="AC22" s="18">
        <f t="shared" si="61"/>
        <v>1800</v>
      </c>
      <c r="AD22" s="18">
        <f t="shared" si="61"/>
        <v>1850</v>
      </c>
      <c r="AE22" s="18">
        <f t="shared" si="61"/>
        <v>1900</v>
      </c>
      <c r="AF22" s="18">
        <f t="shared" si="61"/>
        <v>1950</v>
      </c>
      <c r="AG22" s="18">
        <f t="shared" si="61"/>
        <v>2000</v>
      </c>
      <c r="AH22" s="18">
        <f t="shared" si="61"/>
        <v>2050</v>
      </c>
      <c r="AI22" s="18">
        <f t="shared" si="61"/>
        <v>2100</v>
      </c>
      <c r="AJ22" s="18">
        <f t="shared" si="61"/>
        <v>2150</v>
      </c>
      <c r="AK22" s="18">
        <f t="shared" si="61"/>
        <v>2200</v>
      </c>
      <c r="AL22" s="18">
        <f t="shared" si="61"/>
        <v>2250</v>
      </c>
      <c r="AM22" s="18">
        <f t="shared" si="61"/>
        <v>2300</v>
      </c>
      <c r="AN22" s="18">
        <f t="shared" si="61"/>
        <v>2350</v>
      </c>
      <c r="AO22" s="18">
        <f t="shared" si="61"/>
        <v>2400</v>
      </c>
      <c r="AP22" s="18">
        <f t="shared" si="61"/>
        <v>2450</v>
      </c>
      <c r="AQ22" s="18">
        <f t="shared" si="61"/>
        <v>2500</v>
      </c>
      <c r="AR22" s="18">
        <f t="shared" si="61"/>
        <v>2550</v>
      </c>
      <c r="AS22" s="18">
        <f t="shared" si="61"/>
        <v>2600</v>
      </c>
      <c r="AT22" s="18">
        <f t="shared" si="61"/>
        <v>2650</v>
      </c>
      <c r="AU22" s="18">
        <f t="shared" si="61"/>
        <v>2700</v>
      </c>
      <c r="AV22" s="18">
        <f t="shared" si="61"/>
        <v>2750</v>
      </c>
      <c r="AW22" s="18">
        <f t="shared" si="61"/>
        <v>2800</v>
      </c>
      <c r="AX22" s="18">
        <f t="shared" si="61"/>
        <v>2850</v>
      </c>
      <c r="AY22" s="18">
        <f t="shared" si="61"/>
        <v>2900</v>
      </c>
      <c r="AZ22" s="18">
        <f t="shared" si="61"/>
        <v>2950</v>
      </c>
      <c r="BA22" s="18">
        <f t="shared" si="61"/>
        <v>3000</v>
      </c>
      <c r="BB22" s="18">
        <f t="shared" si="61"/>
        <v>3041.6666666666665</v>
      </c>
      <c r="BC22" s="18">
        <f t="shared" si="61"/>
        <v>3083.3333333333335</v>
      </c>
      <c r="BD22" s="18">
        <f t="shared" si="61"/>
        <v>3125</v>
      </c>
      <c r="BE22" s="18">
        <f t="shared" si="61"/>
        <v>3166.6666666666665</v>
      </c>
      <c r="BF22" s="18">
        <f t="shared" si="61"/>
        <v>3208.3333333333335</v>
      </c>
      <c r="BG22" s="18">
        <f t="shared" si="61"/>
        <v>3250</v>
      </c>
      <c r="BH22" s="18">
        <f t="shared" si="61"/>
        <v>3291.6666666666665</v>
      </c>
      <c r="BI22" s="18">
        <f t="shared" si="61"/>
        <v>3333.3333333333335</v>
      </c>
      <c r="BJ22" s="18">
        <f t="shared" si="61"/>
        <v>3375</v>
      </c>
      <c r="BK22" s="18">
        <f t="shared" si="61"/>
        <v>3416.6666666666665</v>
      </c>
      <c r="BL22" s="18">
        <f t="shared" si="61"/>
        <v>3458.3333333333335</v>
      </c>
      <c r="BM22" s="18">
        <f t="shared" si="61"/>
        <v>3500</v>
      </c>
      <c r="BN22" s="18">
        <f t="shared" si="61"/>
        <v>3541.6666666666665</v>
      </c>
      <c r="BO22" s="18">
        <f t="shared" si="61"/>
        <v>3583.3333333333335</v>
      </c>
      <c r="BP22" s="18">
        <f t="shared" si="61"/>
        <v>3625</v>
      </c>
      <c r="BQ22" s="18">
        <f t="shared" ref="BQ22:EB22" si="62">BQ19</f>
        <v>3666.6666666666665</v>
      </c>
      <c r="BR22" s="18">
        <f t="shared" si="62"/>
        <v>3708.3333333333335</v>
      </c>
      <c r="BS22" s="18">
        <f t="shared" si="62"/>
        <v>3750</v>
      </c>
      <c r="BT22" s="18">
        <f t="shared" si="62"/>
        <v>3791.6666666666665</v>
      </c>
      <c r="BU22" s="18">
        <f t="shared" si="62"/>
        <v>3833.3333333333335</v>
      </c>
      <c r="BV22" s="18">
        <f t="shared" si="62"/>
        <v>3875</v>
      </c>
      <c r="BW22" s="18">
        <f t="shared" si="62"/>
        <v>3916.6666666666665</v>
      </c>
      <c r="BX22" s="18">
        <f t="shared" si="62"/>
        <v>3958.3333333333335</v>
      </c>
      <c r="BY22" s="18">
        <f t="shared" si="62"/>
        <v>4000</v>
      </c>
      <c r="BZ22" s="18">
        <f t="shared" si="62"/>
        <v>4041.6666666666665</v>
      </c>
      <c r="CA22" s="18">
        <f t="shared" si="62"/>
        <v>4083.3333333333335</v>
      </c>
      <c r="CB22" s="18">
        <f t="shared" si="62"/>
        <v>4125</v>
      </c>
      <c r="CC22" s="18">
        <f t="shared" si="62"/>
        <v>4166.666666666667</v>
      </c>
      <c r="CD22" s="18">
        <f t="shared" si="62"/>
        <v>4208.333333333333</v>
      </c>
      <c r="CE22" s="18">
        <f t="shared" si="62"/>
        <v>4250</v>
      </c>
      <c r="CF22" s="18">
        <f t="shared" si="62"/>
        <v>4291.666666666667</v>
      </c>
      <c r="CG22" s="18">
        <f t="shared" si="62"/>
        <v>4333.333333333333</v>
      </c>
      <c r="CH22" s="18">
        <f t="shared" si="62"/>
        <v>4375</v>
      </c>
      <c r="CI22" s="18">
        <f t="shared" si="62"/>
        <v>4416.666666666667</v>
      </c>
      <c r="CJ22" s="18">
        <f t="shared" si="62"/>
        <v>4458.333333333333</v>
      </c>
      <c r="CK22" s="18">
        <f t="shared" si="62"/>
        <v>4500</v>
      </c>
      <c r="CL22" s="18">
        <f t="shared" si="62"/>
        <v>4541.666666666667</v>
      </c>
      <c r="CM22" s="18">
        <f t="shared" si="62"/>
        <v>4583.333333333333</v>
      </c>
      <c r="CN22" s="18">
        <f t="shared" si="62"/>
        <v>4625</v>
      </c>
      <c r="CO22" s="18">
        <f t="shared" si="62"/>
        <v>4666.666666666667</v>
      </c>
      <c r="CP22" s="18">
        <f t="shared" si="62"/>
        <v>4708.333333333333</v>
      </c>
      <c r="CQ22" s="18">
        <f t="shared" si="62"/>
        <v>4750</v>
      </c>
      <c r="CR22" s="18">
        <f t="shared" si="62"/>
        <v>4791.666666666667</v>
      </c>
      <c r="CS22" s="18">
        <f t="shared" si="62"/>
        <v>4833.333333333333</v>
      </c>
      <c r="CT22" s="18">
        <f t="shared" si="62"/>
        <v>4875</v>
      </c>
      <c r="CU22" s="18">
        <f t="shared" si="62"/>
        <v>4916.666666666667</v>
      </c>
      <c r="CV22" s="18">
        <f t="shared" si="62"/>
        <v>4958.333333333333</v>
      </c>
      <c r="CW22" s="18">
        <f t="shared" si="62"/>
        <v>5000</v>
      </c>
      <c r="CX22" s="18">
        <f t="shared" si="62"/>
        <v>5041.666666666667</v>
      </c>
      <c r="CY22" s="18">
        <f t="shared" si="62"/>
        <v>5083.333333333333</v>
      </c>
      <c r="CZ22" s="18">
        <f t="shared" si="62"/>
        <v>5125</v>
      </c>
      <c r="DA22" s="18">
        <f t="shared" si="62"/>
        <v>5166.666666666667</v>
      </c>
      <c r="DB22" s="18">
        <f t="shared" si="62"/>
        <v>5208.333333333333</v>
      </c>
      <c r="DC22" s="18">
        <f t="shared" si="62"/>
        <v>5250</v>
      </c>
      <c r="DD22" s="18">
        <f t="shared" si="62"/>
        <v>5291.666666666667</v>
      </c>
      <c r="DE22" s="18">
        <f t="shared" si="62"/>
        <v>5333.333333333333</v>
      </c>
      <c r="DF22" s="18">
        <f t="shared" si="62"/>
        <v>5375</v>
      </c>
      <c r="DG22" s="18">
        <f t="shared" si="62"/>
        <v>5416.666666666667</v>
      </c>
      <c r="DH22" s="18">
        <f t="shared" si="62"/>
        <v>5458.333333333333</v>
      </c>
      <c r="DI22" s="18">
        <f t="shared" si="62"/>
        <v>5500</v>
      </c>
      <c r="DJ22" s="18">
        <f t="shared" si="62"/>
        <v>5541.666666666667</v>
      </c>
      <c r="DK22" s="18">
        <f t="shared" si="62"/>
        <v>5583.333333333333</v>
      </c>
      <c r="DL22" s="18">
        <f t="shared" si="62"/>
        <v>5625</v>
      </c>
      <c r="DM22" s="18">
        <f t="shared" si="62"/>
        <v>5666.666666666667</v>
      </c>
      <c r="DN22" s="18">
        <f t="shared" si="62"/>
        <v>5708.333333333333</v>
      </c>
      <c r="DO22" s="18">
        <f t="shared" si="62"/>
        <v>5750</v>
      </c>
      <c r="DP22" s="18">
        <f t="shared" si="62"/>
        <v>5791.666666666667</v>
      </c>
      <c r="DQ22" s="18">
        <f t="shared" si="62"/>
        <v>5833.333333333333</v>
      </c>
      <c r="DR22" s="18">
        <f t="shared" si="62"/>
        <v>5875</v>
      </c>
      <c r="DS22" s="18">
        <f t="shared" si="62"/>
        <v>5916.666666666667</v>
      </c>
      <c r="DT22" s="18">
        <f t="shared" si="62"/>
        <v>5958.333333333333</v>
      </c>
      <c r="DU22" s="18">
        <f t="shared" si="62"/>
        <v>6000</v>
      </c>
      <c r="DV22" s="18">
        <f t="shared" si="62"/>
        <v>6041.666666666667</v>
      </c>
      <c r="DW22" s="18">
        <f t="shared" si="62"/>
        <v>6083.333333333333</v>
      </c>
      <c r="DX22" s="18">
        <f t="shared" si="62"/>
        <v>6125</v>
      </c>
      <c r="DY22" s="18">
        <f t="shared" si="62"/>
        <v>6166.666666666667</v>
      </c>
      <c r="DZ22" s="18">
        <f t="shared" si="62"/>
        <v>6208.333333333333</v>
      </c>
      <c r="EA22" s="18">
        <f t="shared" si="62"/>
        <v>6250</v>
      </c>
      <c r="EB22" s="18">
        <f t="shared" si="62"/>
        <v>6291.666666666667</v>
      </c>
      <c r="EC22" s="18">
        <f>EC19</f>
        <v>6333.333333333333</v>
      </c>
    </row>
    <row r="24" spans="2:133" ht="15" customHeight="1" x14ac:dyDescent="0.35">
      <c r="B24" s="170" t="s">
        <v>50</v>
      </c>
      <c r="CF24"/>
      <c r="CG24"/>
      <c r="CH24"/>
      <c r="CI24"/>
      <c r="CJ24"/>
      <c r="CK24"/>
      <c r="CL24"/>
      <c r="CM24"/>
      <c r="CN24"/>
      <c r="CO24"/>
      <c r="CP24"/>
      <c r="CQ24"/>
      <c r="CR24"/>
      <c r="CS24"/>
      <c r="CT24"/>
      <c r="CU24"/>
      <c r="CV24"/>
      <c r="CW24"/>
      <c r="CX24"/>
      <c r="CY24"/>
    </row>
    <row r="25" spans="2:133" ht="15" customHeight="1" x14ac:dyDescent="0.35">
      <c r="B25" s="171"/>
      <c r="E25" s="36" t="s">
        <v>51</v>
      </c>
      <c r="F25" s="33"/>
      <c r="G25" s="33"/>
      <c r="H25" s="33"/>
      <c r="I25" s="33"/>
      <c r="J25" s="33"/>
      <c r="K25" s="33"/>
      <c r="L25" s="33"/>
      <c r="M25" s="33"/>
      <c r="N25" s="33"/>
      <c r="O25" s="33"/>
      <c r="P25" s="33"/>
      <c r="Y25"/>
      <c r="Z25"/>
      <c r="AA25"/>
      <c r="AB25"/>
      <c r="AC25"/>
      <c r="AD25"/>
      <c r="AE25"/>
      <c r="AF25"/>
      <c r="AG25"/>
      <c r="AH25"/>
      <c r="AI25"/>
      <c r="AJ25"/>
    </row>
    <row r="26" spans="2:133" ht="11.25" customHeight="1" x14ac:dyDescent="0.25">
      <c r="B26" s="171"/>
      <c r="E26" s="33" t="s">
        <v>52</v>
      </c>
      <c r="F26" s="33"/>
      <c r="G26" s="33"/>
      <c r="H26" s="33"/>
      <c r="I26" s="33"/>
      <c r="J26" s="33"/>
      <c r="K26" s="33"/>
      <c r="L26" s="33"/>
      <c r="M26" s="33"/>
      <c r="N26" s="33"/>
      <c r="O26" s="33"/>
      <c r="P26" s="33"/>
    </row>
    <row r="27" spans="2:133" ht="12" customHeight="1" x14ac:dyDescent="0.25">
      <c r="B27" s="171"/>
      <c r="E27" s="33" t="s">
        <v>53</v>
      </c>
      <c r="F27" s="33"/>
      <c r="G27" s="33"/>
      <c r="H27" s="33"/>
      <c r="I27" s="33"/>
      <c r="J27" s="33"/>
      <c r="K27" s="33"/>
      <c r="L27" s="33"/>
      <c r="M27" s="33"/>
      <c r="N27" s="33"/>
      <c r="O27" s="33"/>
      <c r="P27" s="33"/>
    </row>
    <row r="28" spans="2:133" ht="11.25" customHeight="1" x14ac:dyDescent="0.25">
      <c r="B28" s="171"/>
      <c r="E28" s="54" t="str">
        <f>"Maximum IP benefit based on annual income = £"&amp;W19&amp;" per month"</f>
        <v>Maximum IP benefit based on annual income = £1500 per month</v>
      </c>
      <c r="F28" s="33"/>
      <c r="G28" s="33"/>
      <c r="H28" s="33"/>
      <c r="I28" s="33"/>
      <c r="J28" s="33"/>
      <c r="K28" s="33"/>
      <c r="L28" s="33"/>
      <c r="M28" s="33"/>
      <c r="N28" s="33"/>
      <c r="O28" s="33"/>
      <c r="P28" s="33"/>
    </row>
    <row r="29" spans="2:133" ht="11.25" customHeight="1" x14ac:dyDescent="0.25">
      <c r="B29" s="171"/>
      <c r="E29" s="35" t="str">
        <f>"- 1st Stepped Benefit should be 26 weeks for £"&amp;ROUND(W21,2)&amp;" per month"</f>
        <v>- 1st Stepped Benefit should be 26 weeks for £314.65 per month</v>
      </c>
      <c r="F29" s="33"/>
      <c r="G29" s="33"/>
      <c r="H29" s="33"/>
      <c r="I29" s="33"/>
      <c r="J29" s="33"/>
      <c r="K29" s="33"/>
      <c r="L29" s="33"/>
      <c r="M29" s="33"/>
      <c r="N29" s="33"/>
      <c r="O29" s="33"/>
      <c r="P29" s="33"/>
    </row>
    <row r="30" spans="2:133" ht="11.25" customHeight="1" x14ac:dyDescent="0.2">
      <c r="B30" s="171"/>
      <c r="E30" s="33" t="str">
        <f>"(26 weeks because this is when salary reduces and £"&amp;ROUND(W21,2)&amp;" because this is the difference between continuing net income and maximum benefit)"</f>
        <v>(26 weeks because this is when salary reduces and £314.65 because this is the difference between continuing net income and maximum benefit)</v>
      </c>
      <c r="F30" s="33"/>
      <c r="G30" s="33"/>
      <c r="H30" s="33"/>
      <c r="I30" s="33"/>
      <c r="J30" s="33"/>
      <c r="K30" s="33"/>
      <c r="L30" s="33"/>
      <c r="M30" s="33"/>
      <c r="N30" s="33"/>
      <c r="O30" s="33"/>
      <c r="P30" s="33"/>
    </row>
    <row r="31" spans="2:133" ht="11.25" customHeight="1" x14ac:dyDescent="0.25">
      <c r="B31" s="171"/>
      <c r="E31" s="35" t="str">
        <f>"- 2nd Stepped Benefit should be 52 weeks for (up to but not exceeding maximum benefit) £"&amp;W22&amp;" per month"</f>
        <v>- 2nd Stepped Benefit should be 52 weeks for (up to but not exceeding maximum benefit) £1500 per month</v>
      </c>
      <c r="F31" s="33"/>
      <c r="G31" s="33"/>
      <c r="H31" s="33"/>
      <c r="I31" s="33"/>
      <c r="J31" s="33"/>
      <c r="K31" s="33"/>
      <c r="L31" s="33"/>
      <c r="M31" s="33"/>
      <c r="N31" s="33"/>
      <c r="O31" s="33"/>
      <c r="P31" s="33"/>
    </row>
    <row r="32" spans="2:133" ht="11.25" customHeight="1" x14ac:dyDescent="0.2">
      <c r="B32" s="171"/>
      <c r="E32" s="33" t="s">
        <v>54</v>
      </c>
      <c r="F32" s="33"/>
      <c r="G32" s="33"/>
      <c r="H32" s="33"/>
      <c r="I32" s="33"/>
      <c r="J32" s="33"/>
      <c r="K32" s="33"/>
      <c r="L32" s="33"/>
      <c r="M32" s="33"/>
      <c r="N32" s="33"/>
      <c r="O32" s="33"/>
      <c r="P32" s="33"/>
    </row>
    <row r="33" spans="2:12" ht="11.25" customHeight="1" x14ac:dyDescent="0.2">
      <c r="B33" s="171"/>
    </row>
    <row r="34" spans="2:12" ht="18" x14ac:dyDescent="0.4">
      <c r="B34" s="171"/>
      <c r="C34" s="46" t="s">
        <v>55</v>
      </c>
      <c r="D34" s="47"/>
      <c r="E34" s="47"/>
      <c r="F34" s="47"/>
      <c r="G34" s="47"/>
      <c r="I34" s="48" t="s">
        <v>56</v>
      </c>
    </row>
    <row r="35" spans="2:12" ht="11.25" customHeight="1" x14ac:dyDescent="0.25">
      <c r="B35" s="171"/>
      <c r="G35" s="48" t="s">
        <v>57</v>
      </c>
      <c r="H35" s="49"/>
      <c r="I35" s="43">
        <v>12579</v>
      </c>
      <c r="J35" s="1" t="s">
        <v>58</v>
      </c>
    </row>
    <row r="36" spans="2:12" ht="11.25" customHeight="1" x14ac:dyDescent="0.25">
      <c r="B36" s="171"/>
      <c r="C36" s="1" t="s">
        <v>59</v>
      </c>
      <c r="G36" s="48" t="s">
        <v>60</v>
      </c>
      <c r="H36" s="49"/>
      <c r="I36" s="43">
        <v>100000</v>
      </c>
    </row>
    <row r="37" spans="2:12" ht="11.25" customHeight="1" x14ac:dyDescent="0.2">
      <c r="B37" s="171"/>
    </row>
    <row r="38" spans="2:12" ht="11.25" customHeight="1" x14ac:dyDescent="0.25">
      <c r="B38" s="171"/>
      <c r="G38" s="48" t="s">
        <v>61</v>
      </c>
      <c r="H38" s="49"/>
      <c r="I38" s="49"/>
      <c r="L38" s="20"/>
    </row>
    <row r="39" spans="2:12" ht="11.25" customHeight="1" x14ac:dyDescent="0.25">
      <c r="B39" s="171"/>
      <c r="H39" s="3" t="s">
        <v>62</v>
      </c>
      <c r="I39" s="43">
        <v>12570</v>
      </c>
    </row>
    <row r="40" spans="2:12" ht="11.25" customHeight="1" x14ac:dyDescent="0.25">
      <c r="B40" s="171"/>
      <c r="H40" s="3" t="s">
        <v>63</v>
      </c>
      <c r="I40" s="43">
        <v>50270</v>
      </c>
    </row>
    <row r="41" spans="2:12" ht="11.25" customHeight="1" x14ac:dyDescent="0.2">
      <c r="B41" s="171"/>
    </row>
    <row r="42" spans="2:12" ht="11.25" customHeight="1" x14ac:dyDescent="0.25">
      <c r="B42" s="171"/>
      <c r="G42" s="48" t="s">
        <v>64</v>
      </c>
      <c r="H42" s="173" t="s">
        <v>56</v>
      </c>
      <c r="I42" s="173"/>
    </row>
    <row r="43" spans="2:12" ht="11.25" customHeight="1" x14ac:dyDescent="0.2">
      <c r="B43" s="171"/>
      <c r="H43" s="45">
        <v>0.2</v>
      </c>
      <c r="I43" s="43">
        <v>37700</v>
      </c>
    </row>
    <row r="44" spans="2:12" x14ac:dyDescent="0.2">
      <c r="B44" s="172"/>
      <c r="H44" s="45">
        <v>0.4</v>
      </c>
      <c r="I44" s="43">
        <v>125140</v>
      </c>
    </row>
    <row r="45" spans="2:12" x14ac:dyDescent="0.2">
      <c r="B45" s="172"/>
      <c r="H45" s="45">
        <v>0.45</v>
      </c>
      <c r="I45" s="44"/>
    </row>
    <row r="46" spans="2:12" x14ac:dyDescent="0.2">
      <c r="B46" s="172"/>
    </row>
    <row r="47" spans="2:12" ht="10.5" x14ac:dyDescent="0.25">
      <c r="B47" s="172"/>
      <c r="G47" s="48" t="s">
        <v>65</v>
      </c>
      <c r="H47" s="49"/>
      <c r="I47" s="48" t="s">
        <v>56</v>
      </c>
    </row>
    <row r="48" spans="2:12" ht="10.5" x14ac:dyDescent="0.25">
      <c r="B48" s="172"/>
      <c r="G48" s="3" t="s">
        <v>66</v>
      </c>
      <c r="I48" s="142">
        <v>0</v>
      </c>
    </row>
    <row r="49" spans="2:9" ht="10.5" x14ac:dyDescent="0.25">
      <c r="B49" s="172"/>
      <c r="G49" s="3" t="s">
        <v>67</v>
      </c>
      <c r="I49" s="142">
        <v>0.12</v>
      </c>
    </row>
    <row r="50" spans="2:9" ht="10.5" x14ac:dyDescent="0.25">
      <c r="B50" s="172"/>
      <c r="G50" s="3" t="s">
        <v>68</v>
      </c>
      <c r="I50" s="142">
        <v>0.02</v>
      </c>
    </row>
    <row r="51" spans="2:9" x14ac:dyDescent="0.2">
      <c r="B51" s="172"/>
    </row>
    <row r="52" spans="2:9" x14ac:dyDescent="0.2">
      <c r="B52" s="172"/>
      <c r="G52" s="52" t="s">
        <v>69</v>
      </c>
      <c r="H52" s="52"/>
      <c r="I52" s="52"/>
    </row>
    <row r="53" spans="2:9" ht="10.5" x14ac:dyDescent="0.25">
      <c r="B53" s="172"/>
      <c r="G53" s="3" t="s">
        <v>70</v>
      </c>
      <c r="H53" s="45">
        <v>0.6</v>
      </c>
      <c r="I53" s="43">
        <v>60000</v>
      </c>
    </row>
    <row r="54" spans="2:9" x14ac:dyDescent="0.2">
      <c r="H54" s="45">
        <v>0.5</v>
      </c>
      <c r="I54" s="43">
        <v>240000</v>
      </c>
    </row>
    <row r="55" spans="2:9" x14ac:dyDescent="0.2">
      <c r="H55" s="7"/>
      <c r="I55" s="53"/>
    </row>
    <row r="56" spans="2:9" ht="10.5" x14ac:dyDescent="0.25">
      <c r="G56" s="48" t="s">
        <v>71</v>
      </c>
      <c r="H56" s="49"/>
      <c r="I56" s="43">
        <v>468000</v>
      </c>
    </row>
    <row r="57" spans="2:9" x14ac:dyDescent="0.2">
      <c r="C57" s="1" t="s">
        <v>72</v>
      </c>
    </row>
    <row r="58" spans="2:9" ht="11.25" customHeight="1" x14ac:dyDescent="0.35">
      <c r="C58" s="38" t="s">
        <v>73</v>
      </c>
    </row>
    <row r="59" spans="2:9" ht="11.25" customHeight="1" x14ac:dyDescent="0.2"/>
  </sheetData>
  <mergeCells count="2">
    <mergeCell ref="B24:B53"/>
    <mergeCell ref="H42:I42"/>
  </mergeCells>
  <phoneticPr fontId="0" type="noConversion"/>
  <hyperlinks>
    <hyperlink ref="C58" r:id="rId1" xr:uid="{334BA2E9-1ABE-45C4-A976-62BCA178AFC3}"/>
  </hyperlinks>
  <pageMargins left="0.7" right="0.7" top="0.75" bottom="0.75" header="0.3" footer="0.3"/>
  <pageSetup paperSize="9" orientation="portrait" r:id="rId2"/>
  <headerFooter>
    <oddHeader>&amp;R&amp;"Arial"&amp;10&amp;KA80000Highly Confidential&amp;1#</oddHead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M51"/>
  <sheetViews>
    <sheetView showGridLines="0" zoomScaleNormal="100" workbookViewId="0">
      <pane xSplit="2" topLeftCell="J1" activePane="topRight" state="frozen"/>
      <selection pane="topRight" activeCell="M10" sqref="M10"/>
    </sheetView>
  </sheetViews>
  <sheetFormatPr defaultColWidth="9.1796875" defaultRowHeight="10" x14ac:dyDescent="0.2"/>
  <cols>
    <col min="1" max="1" width="3.54296875" style="1" customWidth="1"/>
    <col min="2" max="2" width="37" style="1" customWidth="1"/>
    <col min="3" max="3" width="36.26953125" style="1" customWidth="1"/>
    <col min="4" max="4" width="34" style="1" customWidth="1"/>
    <col min="5" max="10" width="40" style="1" customWidth="1"/>
    <col min="11" max="13" width="28.453125" style="1" bestFit="1" customWidth="1"/>
    <col min="14" max="16384" width="9.1796875" style="1"/>
  </cols>
  <sheetData>
    <row r="2" spans="2:13" ht="15" customHeight="1" x14ac:dyDescent="0.3">
      <c r="B2" s="192" t="s">
        <v>205</v>
      </c>
      <c r="C2" s="191" t="s">
        <v>203</v>
      </c>
      <c r="D2" s="190" t="s">
        <v>202</v>
      </c>
    </row>
    <row r="3" spans="2:13" ht="15" customHeight="1" x14ac:dyDescent="0.3">
      <c r="C3" s="191" t="s">
        <v>209</v>
      </c>
      <c r="D3" s="190" t="s">
        <v>206</v>
      </c>
    </row>
    <row r="4" spans="2:13" ht="15" customHeight="1" x14ac:dyDescent="0.3">
      <c r="C4" s="191" t="s">
        <v>210</v>
      </c>
      <c r="D4" s="190" t="s">
        <v>211</v>
      </c>
    </row>
    <row r="5" spans="2:13" ht="15" customHeight="1" x14ac:dyDescent="0.3">
      <c r="C5" s="191" t="s">
        <v>214</v>
      </c>
      <c r="D5" s="190" t="s">
        <v>202</v>
      </c>
    </row>
    <row r="6" spans="2:13" ht="15" customHeight="1" x14ac:dyDescent="0.3">
      <c r="B6" s="191" t="s">
        <v>204</v>
      </c>
    </row>
    <row r="7" spans="2:13" x14ac:dyDescent="0.2">
      <c r="B7" s="1" t="s">
        <v>74</v>
      </c>
      <c r="C7" s="1">
        <v>2014</v>
      </c>
      <c r="D7" s="1">
        <f>C8</f>
        <v>2015</v>
      </c>
      <c r="E7" s="1">
        <f t="shared" ref="E7:F7" si="0">D8</f>
        <v>2016</v>
      </c>
      <c r="F7" s="1">
        <f t="shared" si="0"/>
        <v>2017</v>
      </c>
      <c r="G7" s="1">
        <f>F8</f>
        <v>2018</v>
      </c>
      <c r="H7" s="1">
        <v>2019</v>
      </c>
      <c r="I7" s="134">
        <v>2020</v>
      </c>
      <c r="J7" s="134">
        <v>2021</v>
      </c>
      <c r="K7" s="134">
        <v>2022</v>
      </c>
      <c r="L7" s="134" t="s">
        <v>191</v>
      </c>
      <c r="M7" s="134">
        <v>2023</v>
      </c>
    </row>
    <row r="8" spans="2:13" x14ac:dyDescent="0.2">
      <c r="C8" s="1">
        <f>C7+1</f>
        <v>2015</v>
      </c>
      <c r="D8" s="1">
        <f>D7+1</f>
        <v>2016</v>
      </c>
      <c r="E8" s="1">
        <f t="shared" ref="E8" si="1">E7+1</f>
        <v>2017</v>
      </c>
      <c r="F8" s="1">
        <f>F7+1</f>
        <v>2018</v>
      </c>
      <c r="G8" s="1">
        <f>G7+1</f>
        <v>2019</v>
      </c>
      <c r="H8" s="1">
        <v>2020</v>
      </c>
      <c r="I8" s="134">
        <v>2021</v>
      </c>
      <c r="J8" s="134">
        <v>2022</v>
      </c>
      <c r="K8" s="134" t="s">
        <v>197</v>
      </c>
      <c r="L8" s="134">
        <v>2023</v>
      </c>
      <c r="M8" s="134">
        <v>2024</v>
      </c>
    </row>
    <row r="9" spans="2:13" ht="10.5" x14ac:dyDescent="0.25">
      <c r="B9" s="10" t="s">
        <v>75</v>
      </c>
      <c r="C9" s="10" t="s">
        <v>76</v>
      </c>
      <c r="D9" s="10" t="s">
        <v>77</v>
      </c>
      <c r="E9" s="39" t="s">
        <v>78</v>
      </c>
      <c r="F9" s="39" t="str">
        <f>"Figures to use "&amp;F7 &amp;"-"&amp;F8</f>
        <v>Figures to use 2017-2018</v>
      </c>
      <c r="G9" s="39" t="str">
        <f>"Figures to use "&amp;G7 &amp;"-"&amp;G8</f>
        <v>Figures to use 2018-2019</v>
      </c>
      <c r="H9" s="39" t="str">
        <f>"Figures to use "&amp;H7 &amp;"-"&amp;H8</f>
        <v>Figures to use 2019-2020</v>
      </c>
      <c r="I9" s="39" t="str">
        <f>"Figures to use "&amp;I7 &amp;"-"&amp;I8</f>
        <v>Figures to use 2020-2021</v>
      </c>
      <c r="J9" s="66" t="str">
        <f>"Figures to use "&amp;J7 &amp;"-"&amp;J8</f>
        <v>Figures to use 2021-2022</v>
      </c>
      <c r="K9" s="66" t="str">
        <f t="shared" ref="K9:M9" si="2">"Figures to use "&amp;K7 &amp;"-"&amp;K8</f>
        <v>Figures to use 2022-5th July 2022</v>
      </c>
      <c r="L9" s="66" t="str">
        <f t="shared" si="2"/>
        <v>Figures to use 6th July 2022-2023</v>
      </c>
      <c r="M9" s="66" t="str">
        <f t="shared" si="2"/>
        <v>Figures to use 2023-2024</v>
      </c>
    </row>
    <row r="10" spans="2:13" ht="30" x14ac:dyDescent="0.2">
      <c r="B10" s="4" t="s">
        <v>79</v>
      </c>
      <c r="C10" s="5" t="s">
        <v>80</v>
      </c>
      <c r="D10" s="5" t="s">
        <v>81</v>
      </c>
      <c r="E10" s="135" t="s">
        <v>82</v>
      </c>
      <c r="F10" s="135" t="s">
        <v>83</v>
      </c>
      <c r="G10" s="135" t="s">
        <v>84</v>
      </c>
      <c r="H10" s="135" t="s">
        <v>85</v>
      </c>
      <c r="I10" s="135" t="s">
        <v>85</v>
      </c>
      <c r="J10" s="135" t="s">
        <v>86</v>
      </c>
      <c r="K10" s="135" t="s">
        <v>86</v>
      </c>
      <c r="L10" s="135" t="s">
        <v>86</v>
      </c>
      <c r="M10" s="40" t="s">
        <v>86</v>
      </c>
    </row>
    <row r="11" spans="2:13" ht="31" x14ac:dyDescent="0.2">
      <c r="B11" s="4" t="s">
        <v>87</v>
      </c>
      <c r="C11" s="34" t="s">
        <v>88</v>
      </c>
      <c r="D11" s="34" t="s">
        <v>89</v>
      </c>
      <c r="E11" s="136" t="s">
        <v>90</v>
      </c>
      <c r="F11" s="136" t="s">
        <v>91</v>
      </c>
      <c r="G11" s="136" t="s">
        <v>92</v>
      </c>
      <c r="H11" s="136" t="s">
        <v>93</v>
      </c>
      <c r="I11" s="136" t="s">
        <v>94</v>
      </c>
      <c r="J11" s="136" t="s">
        <v>95</v>
      </c>
      <c r="K11" s="136" t="s">
        <v>95</v>
      </c>
      <c r="L11" s="136" t="s">
        <v>95</v>
      </c>
      <c r="M11" s="34" t="s">
        <v>95</v>
      </c>
    </row>
    <row r="12" spans="2:13" ht="21" x14ac:dyDescent="0.2">
      <c r="B12" s="6" t="s">
        <v>96</v>
      </c>
      <c r="C12" s="6" t="s">
        <v>97</v>
      </c>
      <c r="D12" s="6" t="s">
        <v>98</v>
      </c>
      <c r="E12" s="137" t="s">
        <v>99</v>
      </c>
      <c r="F12" s="136" t="s">
        <v>100</v>
      </c>
      <c r="G12" s="136" t="s">
        <v>101</v>
      </c>
      <c r="H12" s="136" t="s">
        <v>102</v>
      </c>
      <c r="I12" s="136" t="s">
        <v>103</v>
      </c>
      <c r="J12" s="136" t="s">
        <v>104</v>
      </c>
      <c r="K12" s="136" t="s">
        <v>104</v>
      </c>
      <c r="L12" s="136" t="s">
        <v>104</v>
      </c>
      <c r="M12" s="34" t="s">
        <v>192</v>
      </c>
    </row>
    <row r="13" spans="2:13" ht="10.5" x14ac:dyDescent="0.25">
      <c r="B13" s="6" t="s">
        <v>105</v>
      </c>
      <c r="C13" s="6" t="s">
        <v>106</v>
      </c>
      <c r="D13" s="6" t="s">
        <v>106</v>
      </c>
      <c r="E13" s="137" t="s">
        <v>106</v>
      </c>
      <c r="F13" s="137" t="s">
        <v>106</v>
      </c>
      <c r="G13" s="137" t="s">
        <v>106</v>
      </c>
      <c r="H13" s="137" t="s">
        <v>106</v>
      </c>
      <c r="I13" s="137" t="s">
        <v>107</v>
      </c>
      <c r="J13" s="137" t="s">
        <v>108</v>
      </c>
      <c r="K13" s="137" t="s">
        <v>108</v>
      </c>
      <c r="L13" s="137" t="s">
        <v>108</v>
      </c>
      <c r="M13" s="6" t="s">
        <v>193</v>
      </c>
    </row>
    <row r="14" spans="2:13" ht="14.5" x14ac:dyDescent="0.35">
      <c r="E14"/>
      <c r="F14"/>
      <c r="G14"/>
    </row>
    <row r="15" spans="2:13" ht="15" customHeight="1" x14ac:dyDescent="0.3">
      <c r="B15" s="191" t="s">
        <v>207</v>
      </c>
    </row>
    <row r="16" spans="2:13" ht="10.5" x14ac:dyDescent="0.25">
      <c r="B16" s="10" t="s">
        <v>109</v>
      </c>
      <c r="C16" s="10" t="s">
        <v>76</v>
      </c>
      <c r="D16" s="10" t="s">
        <v>77</v>
      </c>
      <c r="E16" s="39" t="s">
        <v>78</v>
      </c>
      <c r="F16" s="39" t="str">
        <f>F9</f>
        <v>Figures to use 2017-2018</v>
      </c>
      <c r="G16" s="60" t="str">
        <f>G9</f>
        <v>Figures to use 2018-2019</v>
      </c>
      <c r="H16" s="60" t="str">
        <f>H9</f>
        <v>Figures to use 2019-2020</v>
      </c>
      <c r="I16" s="60" t="str">
        <f>I9</f>
        <v>Figures to use 2020-2021</v>
      </c>
      <c r="J16" s="67" t="str">
        <f>J9</f>
        <v>Figures to use 2021-2022</v>
      </c>
      <c r="K16" s="67" t="str">
        <f t="shared" ref="K16:M16" si="3">K9</f>
        <v>Figures to use 2022-5th July 2022</v>
      </c>
      <c r="L16" s="67" t="str">
        <f t="shared" si="3"/>
        <v>Figures to use 6th July 2022-2023</v>
      </c>
      <c r="M16" s="67" t="str">
        <f t="shared" si="3"/>
        <v>Figures to use 2023-2024</v>
      </c>
    </row>
    <row r="17" spans="2:13" ht="31.5" x14ac:dyDescent="0.25">
      <c r="B17" s="4" t="s">
        <v>110</v>
      </c>
      <c r="C17" s="5" t="s">
        <v>111</v>
      </c>
      <c r="D17" s="5" t="s">
        <v>112</v>
      </c>
      <c r="E17" s="135" t="s">
        <v>112</v>
      </c>
      <c r="F17" s="135" t="s">
        <v>113</v>
      </c>
      <c r="G17" s="135" t="s">
        <v>114</v>
      </c>
      <c r="H17" s="135" t="s">
        <v>115</v>
      </c>
      <c r="I17" s="135" t="s">
        <v>116</v>
      </c>
      <c r="J17" s="135" t="s">
        <v>116</v>
      </c>
      <c r="K17" s="135" t="s">
        <v>194</v>
      </c>
      <c r="L17" s="135" t="s">
        <v>194</v>
      </c>
      <c r="M17" s="40" t="s">
        <v>194</v>
      </c>
    </row>
    <row r="18" spans="2:13" ht="31.5" x14ac:dyDescent="0.25">
      <c r="B18" s="4" t="s">
        <v>117</v>
      </c>
      <c r="C18" s="5" t="s">
        <v>118</v>
      </c>
      <c r="D18" s="5" t="s">
        <v>119</v>
      </c>
      <c r="E18" s="138" t="s">
        <v>119</v>
      </c>
      <c r="F18" s="138" t="s">
        <v>120</v>
      </c>
      <c r="G18" s="138" t="s">
        <v>121</v>
      </c>
      <c r="H18" s="138" t="s">
        <v>122</v>
      </c>
      <c r="I18" s="138" t="s">
        <v>123</v>
      </c>
      <c r="J18" s="138" t="s">
        <v>124</v>
      </c>
      <c r="K18" s="138" t="s">
        <v>198</v>
      </c>
      <c r="L18" s="138" t="s">
        <v>195</v>
      </c>
      <c r="M18" s="5" t="s">
        <v>195</v>
      </c>
    </row>
    <row r="19" spans="2:13" ht="31.5" x14ac:dyDescent="0.25">
      <c r="B19" s="4" t="s">
        <v>125</v>
      </c>
      <c r="C19" s="5" t="s">
        <v>118</v>
      </c>
      <c r="D19" s="5" t="s">
        <v>126</v>
      </c>
      <c r="E19" s="138" t="s">
        <v>126</v>
      </c>
      <c r="F19" s="138" t="s">
        <v>120</v>
      </c>
      <c r="G19" s="138" t="s">
        <v>121</v>
      </c>
      <c r="H19" s="138" t="s">
        <v>122</v>
      </c>
      <c r="I19" s="138" t="s">
        <v>127</v>
      </c>
      <c r="J19" s="138" t="s">
        <v>128</v>
      </c>
      <c r="K19" s="138" t="s">
        <v>196</v>
      </c>
      <c r="L19" s="138" t="s">
        <v>196</v>
      </c>
      <c r="M19" s="5" t="s">
        <v>196</v>
      </c>
    </row>
    <row r="20" spans="2:13" ht="31.5" x14ac:dyDescent="0.25">
      <c r="B20" s="4" t="s">
        <v>129</v>
      </c>
      <c r="C20" s="5" t="s">
        <v>130</v>
      </c>
      <c r="D20" s="5" t="s">
        <v>131</v>
      </c>
      <c r="E20" s="138" t="s">
        <v>132</v>
      </c>
      <c r="F20" s="138" t="s">
        <v>133</v>
      </c>
      <c r="G20" s="138" t="s">
        <v>134</v>
      </c>
      <c r="H20" s="138" t="s">
        <v>135</v>
      </c>
      <c r="I20" s="138" t="s">
        <v>135</v>
      </c>
      <c r="J20" s="138" t="s">
        <v>136</v>
      </c>
      <c r="K20" s="138" t="s">
        <v>136</v>
      </c>
      <c r="L20" s="138" t="s">
        <v>136</v>
      </c>
      <c r="M20" s="5" t="s">
        <v>136</v>
      </c>
    </row>
    <row r="21" spans="2:13" ht="15" customHeight="1" x14ac:dyDescent="0.3">
      <c r="B21" s="191" t="s">
        <v>208</v>
      </c>
    </row>
    <row r="22" spans="2:13" s="8" customFormat="1" ht="21" x14ac:dyDescent="0.35">
      <c r="B22" s="11" t="s">
        <v>137</v>
      </c>
      <c r="C22" s="11" t="s">
        <v>138</v>
      </c>
      <c r="D22" s="11" t="s">
        <v>139</v>
      </c>
      <c r="E22" s="11" t="s">
        <v>140</v>
      </c>
      <c r="F22" s="50" t="s">
        <v>140</v>
      </c>
      <c r="G22" s="50" t="s">
        <v>140</v>
      </c>
      <c r="H22" s="50" t="s">
        <v>140</v>
      </c>
      <c r="I22" s="50" t="s">
        <v>140</v>
      </c>
      <c r="J22" s="50" t="s">
        <v>140</v>
      </c>
      <c r="K22" s="50" t="s">
        <v>140</v>
      </c>
      <c r="L22" s="50" t="s">
        <v>140</v>
      </c>
      <c r="M22" s="50" t="s">
        <v>140</v>
      </c>
    </row>
    <row r="23" spans="2:13" s="2" customFormat="1" x14ac:dyDescent="0.35">
      <c r="B23" s="4" t="s">
        <v>141</v>
      </c>
      <c r="C23" s="9">
        <v>0</v>
      </c>
      <c r="D23" s="9">
        <v>0.12</v>
      </c>
      <c r="E23" s="9">
        <v>0.02</v>
      </c>
      <c r="F23" s="51">
        <v>0.02</v>
      </c>
      <c r="G23" s="51">
        <v>0.02</v>
      </c>
      <c r="H23" s="51">
        <v>0.02</v>
      </c>
      <c r="I23" s="51">
        <v>0.02</v>
      </c>
      <c r="J23" s="51">
        <v>0.02</v>
      </c>
      <c r="K23" s="149">
        <v>3.2500000000000001E-2</v>
      </c>
      <c r="L23" s="149">
        <v>3.2500000000000001E-2</v>
      </c>
      <c r="M23" s="149">
        <v>3.2500000000000001E-2</v>
      </c>
    </row>
    <row r="25" spans="2:13" ht="15" customHeight="1" x14ac:dyDescent="0.3">
      <c r="B25" s="191" t="s">
        <v>212</v>
      </c>
    </row>
    <row r="26" spans="2:13" ht="21" x14ac:dyDescent="0.2">
      <c r="B26" s="11" t="s">
        <v>200</v>
      </c>
      <c r="C26" s="11" t="s">
        <v>138</v>
      </c>
      <c r="D26" s="11" t="s">
        <v>139</v>
      </c>
      <c r="E26" s="50" t="s">
        <v>201</v>
      </c>
      <c r="F26" s="50" t="s">
        <v>201</v>
      </c>
      <c r="G26" s="50" t="s">
        <v>201</v>
      </c>
      <c r="H26" s="50" t="s">
        <v>201</v>
      </c>
      <c r="I26" s="50" t="s">
        <v>201</v>
      </c>
      <c r="J26" s="50" t="s">
        <v>201</v>
      </c>
      <c r="K26" s="50" t="s">
        <v>201</v>
      </c>
      <c r="L26" s="50" t="s">
        <v>201</v>
      </c>
      <c r="M26" s="50" t="s">
        <v>201</v>
      </c>
    </row>
    <row r="27" spans="2:13" x14ac:dyDescent="0.2">
      <c r="B27" s="4" t="s">
        <v>199</v>
      </c>
      <c r="C27" s="9">
        <v>0</v>
      </c>
      <c r="D27" s="9">
        <v>0.12</v>
      </c>
      <c r="E27" s="9"/>
      <c r="F27" s="51"/>
      <c r="G27" s="51"/>
      <c r="H27" s="51"/>
      <c r="I27" s="51"/>
      <c r="J27" s="51"/>
      <c r="K27" s="149"/>
      <c r="L27" s="149"/>
      <c r="M27" s="189">
        <v>109.4</v>
      </c>
    </row>
    <row r="29" spans="2:13" ht="15" customHeight="1" x14ac:dyDescent="0.3">
      <c r="B29" s="191" t="s">
        <v>213</v>
      </c>
    </row>
    <row r="30" spans="2:13" ht="10.5" x14ac:dyDescent="0.25">
      <c r="B30" s="3" t="s">
        <v>142</v>
      </c>
    </row>
    <row r="31" spans="2:13" ht="10.5" x14ac:dyDescent="0.25">
      <c r="B31" s="41" t="s">
        <v>143</v>
      </c>
      <c r="C31" s="41" t="s">
        <v>144</v>
      </c>
      <c r="D31" s="41" t="s">
        <v>145</v>
      </c>
      <c r="E31" s="41" t="s">
        <v>146</v>
      </c>
      <c r="F31" s="41" t="str">
        <f>F7 &amp;"-"&amp;F8</f>
        <v>2017-2018</v>
      </c>
      <c r="G31" s="60" t="str">
        <f>G7 &amp;"-"&amp;G8</f>
        <v>2018-2019</v>
      </c>
      <c r="H31" s="60" t="str">
        <f>H7 &amp;"-"&amp;H8</f>
        <v>2019-2020</v>
      </c>
      <c r="I31" s="60" t="str">
        <f>I7 &amp;"-"&amp;I8</f>
        <v>2020-2021</v>
      </c>
      <c r="J31" s="60" t="str">
        <f>J7 &amp;"-"&amp;J8</f>
        <v>2021-2022</v>
      </c>
      <c r="K31" s="60" t="str">
        <f t="shared" ref="K31:M31" si="4">K7 &amp;"-"&amp;K8</f>
        <v>2022-5th July 2022</v>
      </c>
      <c r="L31" s="60" t="str">
        <f t="shared" si="4"/>
        <v>6th July 2022-2023</v>
      </c>
      <c r="M31" s="60" t="str">
        <f t="shared" si="4"/>
        <v>2023-2024</v>
      </c>
    </row>
    <row r="32" spans="2:13" ht="10.5" x14ac:dyDescent="0.2">
      <c r="B32" s="180" t="s">
        <v>57</v>
      </c>
      <c r="C32" s="181"/>
      <c r="D32" s="181"/>
      <c r="E32" s="182"/>
      <c r="G32" s="61"/>
      <c r="H32" s="61"/>
      <c r="I32" s="61"/>
      <c r="J32" s="61"/>
      <c r="K32" s="61"/>
      <c r="L32" s="61"/>
      <c r="M32" s="61"/>
    </row>
    <row r="33" spans="2:13" x14ac:dyDescent="0.2">
      <c r="B33" s="34" t="s">
        <v>147</v>
      </c>
      <c r="C33" s="42">
        <v>10000</v>
      </c>
      <c r="D33" s="42">
        <v>10600</v>
      </c>
      <c r="E33" s="183">
        <v>11000</v>
      </c>
      <c r="F33" s="183">
        <v>11500</v>
      </c>
      <c r="G33" s="177">
        <v>11850</v>
      </c>
      <c r="H33" s="177">
        <v>12500</v>
      </c>
      <c r="I33" s="177">
        <v>12500</v>
      </c>
      <c r="J33" s="177">
        <v>12570</v>
      </c>
      <c r="K33" s="177">
        <v>12570</v>
      </c>
      <c r="L33" s="177">
        <v>12570</v>
      </c>
      <c r="M33" s="174">
        <v>12570</v>
      </c>
    </row>
    <row r="34" spans="2:13" x14ac:dyDescent="0.2">
      <c r="B34" s="34" t="s">
        <v>148</v>
      </c>
      <c r="C34" s="42">
        <v>10500</v>
      </c>
      <c r="D34" s="42">
        <v>10600</v>
      </c>
      <c r="E34" s="184"/>
      <c r="F34" s="184"/>
      <c r="G34" s="178"/>
      <c r="H34" s="178"/>
      <c r="I34" s="178"/>
      <c r="J34" s="178"/>
      <c r="K34" s="178"/>
      <c r="L34" s="178"/>
      <c r="M34" s="175"/>
    </row>
    <row r="35" spans="2:13" x14ac:dyDescent="0.2">
      <c r="B35" s="34" t="s">
        <v>149</v>
      </c>
      <c r="C35" s="42">
        <v>10660</v>
      </c>
      <c r="D35" s="42">
        <v>10660</v>
      </c>
      <c r="E35" s="185"/>
      <c r="F35" s="185"/>
      <c r="G35" s="179"/>
      <c r="H35" s="179"/>
      <c r="I35" s="179"/>
      <c r="J35" s="179"/>
      <c r="K35" s="179"/>
      <c r="L35" s="179"/>
      <c r="M35" s="176"/>
    </row>
    <row r="36" spans="2:13" x14ac:dyDescent="0.2">
      <c r="B36" s="34" t="s">
        <v>150</v>
      </c>
      <c r="C36" s="42">
        <v>100000</v>
      </c>
      <c r="D36" s="42">
        <v>100000</v>
      </c>
      <c r="E36" s="42">
        <v>100000</v>
      </c>
      <c r="F36" s="42">
        <v>100000</v>
      </c>
      <c r="G36" s="139">
        <v>100000</v>
      </c>
      <c r="H36" s="139">
        <v>100000</v>
      </c>
      <c r="I36" s="139">
        <v>100000</v>
      </c>
      <c r="J36" s="139">
        <v>100000</v>
      </c>
      <c r="K36" s="139">
        <v>100000</v>
      </c>
      <c r="L36" s="139">
        <v>100000</v>
      </c>
      <c r="M36" s="64">
        <v>100000</v>
      </c>
    </row>
    <row r="37" spans="2:13" ht="20" x14ac:dyDescent="0.2">
      <c r="B37" s="34" t="s">
        <v>151</v>
      </c>
      <c r="C37" s="42">
        <v>27000</v>
      </c>
      <c r="D37" s="42">
        <v>27700</v>
      </c>
      <c r="E37" s="42">
        <v>27700</v>
      </c>
      <c r="F37" s="42">
        <v>28000</v>
      </c>
      <c r="G37" s="139">
        <v>28000</v>
      </c>
      <c r="H37" s="140">
        <v>28000</v>
      </c>
      <c r="I37" s="140">
        <v>28000</v>
      </c>
      <c r="J37" s="140">
        <v>28000</v>
      </c>
      <c r="K37" s="140">
        <v>28000</v>
      </c>
      <c r="L37" s="140">
        <v>28000</v>
      </c>
      <c r="M37" s="62">
        <v>28000</v>
      </c>
    </row>
    <row r="38" spans="2:13" ht="10.5" x14ac:dyDescent="0.2">
      <c r="B38" s="186" t="s">
        <v>152</v>
      </c>
      <c r="C38" s="187"/>
      <c r="D38" s="187"/>
      <c r="E38" s="188"/>
      <c r="G38" s="65"/>
      <c r="H38" s="63"/>
      <c r="I38" s="63"/>
      <c r="J38" s="150"/>
      <c r="K38" s="150"/>
      <c r="L38" s="150"/>
      <c r="M38" s="63"/>
    </row>
    <row r="39" spans="2:13" x14ac:dyDescent="0.2">
      <c r="B39" s="34" t="s">
        <v>153</v>
      </c>
      <c r="C39" s="42">
        <v>8165</v>
      </c>
      <c r="D39" s="42">
        <v>8355</v>
      </c>
      <c r="E39" s="42">
        <v>8355</v>
      </c>
      <c r="F39" s="42">
        <v>8445</v>
      </c>
      <c r="G39" s="139">
        <v>8695</v>
      </c>
      <c r="H39" s="140">
        <v>8695</v>
      </c>
      <c r="I39" s="140">
        <v>8695</v>
      </c>
      <c r="J39" s="140">
        <v>8695</v>
      </c>
      <c r="K39" s="140">
        <v>8695</v>
      </c>
      <c r="L39" s="140">
        <v>8695</v>
      </c>
      <c r="M39" s="62">
        <v>8695</v>
      </c>
    </row>
    <row r="40" spans="2:13" x14ac:dyDescent="0.2">
      <c r="B40" s="34" t="s">
        <v>154</v>
      </c>
      <c r="C40" s="42">
        <v>3140</v>
      </c>
      <c r="D40" s="42">
        <v>3220</v>
      </c>
      <c r="E40" s="42">
        <v>3220</v>
      </c>
      <c r="F40" s="42">
        <v>3260</v>
      </c>
      <c r="G40" s="139">
        <v>3360</v>
      </c>
      <c r="H40" s="140">
        <v>3360</v>
      </c>
      <c r="I40" s="140">
        <v>3360</v>
      </c>
      <c r="J40" s="140">
        <v>3360</v>
      </c>
      <c r="K40" s="140">
        <v>3360</v>
      </c>
      <c r="L40" s="140">
        <v>3360</v>
      </c>
      <c r="M40" s="62">
        <v>3360</v>
      </c>
    </row>
    <row r="41" spans="2:13" x14ac:dyDescent="0.2">
      <c r="B41" s="34" t="s">
        <v>155</v>
      </c>
      <c r="C41" s="42">
        <v>2230</v>
      </c>
      <c r="D41" s="42">
        <v>2290</v>
      </c>
      <c r="E41" s="42">
        <v>2290</v>
      </c>
      <c r="F41" s="42">
        <v>2320</v>
      </c>
      <c r="G41" s="139">
        <v>2390</v>
      </c>
      <c r="H41" s="140">
        <v>2390</v>
      </c>
      <c r="I41" s="140">
        <v>2390</v>
      </c>
      <c r="J41" s="140">
        <v>2390</v>
      </c>
      <c r="K41" s="140">
        <v>2390</v>
      </c>
      <c r="L41" s="140">
        <v>2390</v>
      </c>
      <c r="M41" s="62">
        <v>2390</v>
      </c>
    </row>
    <row r="42" spans="2:13" ht="20" x14ac:dyDescent="0.2">
      <c r="B42" s="34" t="s">
        <v>156</v>
      </c>
      <c r="C42" s="42" t="s">
        <v>157</v>
      </c>
      <c r="D42" s="42">
        <v>1060</v>
      </c>
      <c r="E42" s="42">
        <v>1100</v>
      </c>
      <c r="F42" s="42">
        <v>1150</v>
      </c>
      <c r="G42" s="139">
        <v>1190</v>
      </c>
      <c r="H42" s="140">
        <v>1190</v>
      </c>
      <c r="I42" s="140">
        <v>1190</v>
      </c>
      <c r="J42" s="140">
        <v>1190</v>
      </c>
      <c r="K42" s="140">
        <v>1190</v>
      </c>
      <c r="L42" s="140">
        <v>1190</v>
      </c>
      <c r="M42" s="62">
        <v>1190</v>
      </c>
    </row>
    <row r="44" spans="2:13" x14ac:dyDescent="0.2">
      <c r="E44" s="1" t="s">
        <v>158</v>
      </c>
    </row>
    <row r="45" spans="2:13" x14ac:dyDescent="0.2">
      <c r="E45" s="1" t="s">
        <v>159</v>
      </c>
    </row>
    <row r="46" spans="2:13" x14ac:dyDescent="0.2">
      <c r="E46" s="1" t="s">
        <v>160</v>
      </c>
    </row>
    <row r="47" spans="2:13" x14ac:dyDescent="0.2">
      <c r="E47" s="1" t="s">
        <v>161</v>
      </c>
    </row>
    <row r="48" spans="2:13" x14ac:dyDescent="0.2">
      <c r="E48" s="1" t="s">
        <v>162</v>
      </c>
    </row>
    <row r="49" spans="2:5" x14ac:dyDescent="0.2">
      <c r="E49" s="1" t="s">
        <v>163</v>
      </c>
    </row>
    <row r="51" spans="2:5" ht="14.5" x14ac:dyDescent="0.35">
      <c r="B51" s="38"/>
    </row>
  </sheetData>
  <mergeCells count="11">
    <mergeCell ref="B32:E32"/>
    <mergeCell ref="E33:E35"/>
    <mergeCell ref="B38:E38"/>
    <mergeCell ref="F33:F35"/>
    <mergeCell ref="G33:G35"/>
    <mergeCell ref="M33:M35"/>
    <mergeCell ref="J33:J35"/>
    <mergeCell ref="I33:I35"/>
    <mergeCell ref="H33:H35"/>
    <mergeCell ref="K33:K35"/>
    <mergeCell ref="L33:L35"/>
  </mergeCells>
  <phoneticPr fontId="0" type="noConversion"/>
  <hyperlinks>
    <hyperlink ref="D2" r:id="rId1" display="https://www.gov.uk/income-tax-rates" xr:uid="{742ECFE2-94FC-4D50-A540-FC1DC53B4B5C}"/>
    <hyperlink ref="D3" r:id="rId2" display="https://www.gov.uk/government/publications/rates-and-allowances-national-insurance-contributions/rates-and-allowances-national-insurance-contributions" xr:uid="{66BF4563-B8DD-41BD-9AAF-3BE97AF5E4B6}"/>
    <hyperlink ref="D4" r:id="rId3" display="https://www.gov.uk/statutory-sick-pay" xr:uid="{1427F3A6-79A6-4186-B4E3-1A57612AD0A3}"/>
    <hyperlink ref="D5" r:id="rId4" display="https://www.gov.uk/income-tax-rates" xr:uid="{26D243DB-BCD4-4135-B18C-74DB70C48EBC}"/>
  </hyperlinks>
  <pageMargins left="0.7" right="0.7" top="0.75" bottom="0.75" header="0.3" footer="0.3"/>
  <pageSetup paperSize="9" orientation="portrait" r:id="rId5"/>
  <headerFooter>
    <oddHeader>&amp;R&amp;"Arial"&amp;10&amp;KA80000Highly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36"/>
  <sheetViews>
    <sheetView zoomScale="130" zoomScaleNormal="130" workbookViewId="0">
      <selection activeCell="B3" sqref="B3"/>
    </sheetView>
  </sheetViews>
  <sheetFormatPr defaultColWidth="9.1796875" defaultRowHeight="11.5" x14ac:dyDescent="0.25"/>
  <cols>
    <col min="1" max="1" width="9.1796875" style="55"/>
    <col min="2" max="3" width="11.26953125" style="55" bestFit="1" customWidth="1"/>
    <col min="4" max="16384" width="9.1796875" style="55"/>
  </cols>
  <sheetData>
    <row r="1" spans="1:3" x14ac:dyDescent="0.25">
      <c r="A1" s="55" t="s">
        <v>164</v>
      </c>
      <c r="B1" s="56" t="s">
        <v>165</v>
      </c>
      <c r="C1" s="57">
        <v>42856</v>
      </c>
    </row>
    <row r="2" spans="1:3" x14ac:dyDescent="0.25">
      <c r="A2" s="55" t="s">
        <v>166</v>
      </c>
      <c r="B2" s="56" t="s">
        <v>167</v>
      </c>
      <c r="C2" s="57">
        <v>42858</v>
      </c>
    </row>
    <row r="3" spans="1:3" x14ac:dyDescent="0.25">
      <c r="A3" s="55" t="s">
        <v>168</v>
      </c>
      <c r="B3" s="56" t="s">
        <v>169</v>
      </c>
      <c r="C3" s="57">
        <v>42859</v>
      </c>
    </row>
    <row r="5" spans="1:3" x14ac:dyDescent="0.25">
      <c r="A5" s="58" t="s">
        <v>170</v>
      </c>
    </row>
    <row r="6" spans="1:3" x14ac:dyDescent="0.25">
      <c r="A6" s="55" t="s">
        <v>171</v>
      </c>
    </row>
    <row r="7" spans="1:3" x14ac:dyDescent="0.25">
      <c r="A7" s="55" t="s">
        <v>172</v>
      </c>
    </row>
    <row r="8" spans="1:3" x14ac:dyDescent="0.25">
      <c r="A8" s="55" t="s">
        <v>173</v>
      </c>
    </row>
    <row r="9" spans="1:3" x14ac:dyDescent="0.25">
      <c r="A9" s="55" t="s">
        <v>174</v>
      </c>
    </row>
    <row r="10" spans="1:3" x14ac:dyDescent="0.25">
      <c r="A10" s="55" t="s">
        <v>175</v>
      </c>
    </row>
    <row r="11" spans="1:3" x14ac:dyDescent="0.25">
      <c r="A11" s="55" t="s">
        <v>176</v>
      </c>
    </row>
    <row r="13" spans="1:3" x14ac:dyDescent="0.25">
      <c r="A13" s="55" t="s">
        <v>177</v>
      </c>
    </row>
    <row r="14" spans="1:3" x14ac:dyDescent="0.25">
      <c r="A14" s="55" t="s">
        <v>178</v>
      </c>
    </row>
    <row r="16" spans="1:3" x14ac:dyDescent="0.25">
      <c r="A16" s="58" t="s">
        <v>179</v>
      </c>
    </row>
    <row r="18" spans="1:2" x14ac:dyDescent="0.25">
      <c r="A18" s="55" t="s">
        <v>180</v>
      </c>
    </row>
    <row r="19" spans="1:2" x14ac:dyDescent="0.25">
      <c r="A19" s="55" t="s">
        <v>181</v>
      </c>
    </row>
    <row r="20" spans="1:2" x14ac:dyDescent="0.25">
      <c r="A20" s="55" t="s">
        <v>182</v>
      </c>
    </row>
    <row r="22" spans="1:2" x14ac:dyDescent="0.25">
      <c r="A22" s="55" t="s">
        <v>169</v>
      </c>
      <c r="B22" s="59">
        <v>42859</v>
      </c>
    </row>
    <row r="25" spans="1:2" x14ac:dyDescent="0.25">
      <c r="A25" s="58" t="s">
        <v>183</v>
      </c>
    </row>
    <row r="27" spans="1:2" x14ac:dyDescent="0.25">
      <c r="A27" s="55" t="s">
        <v>184</v>
      </c>
    </row>
    <row r="28" spans="1:2" x14ac:dyDescent="0.25">
      <c r="A28" s="55" t="s">
        <v>185</v>
      </c>
    </row>
    <row r="29" spans="1:2" x14ac:dyDescent="0.25">
      <c r="A29" s="55" t="s">
        <v>186</v>
      </c>
    </row>
    <row r="32" spans="1:2" x14ac:dyDescent="0.25">
      <c r="A32" s="58" t="s">
        <v>187</v>
      </c>
    </row>
    <row r="34" spans="1:1" x14ac:dyDescent="0.25">
      <c r="A34" s="55" t="s">
        <v>188</v>
      </c>
    </row>
    <row r="35" spans="1:1" x14ac:dyDescent="0.25">
      <c r="A35" s="55" t="s">
        <v>189</v>
      </c>
    </row>
    <row r="36" spans="1:1" x14ac:dyDescent="0.25">
      <c r="A36" s="55" t="s">
        <v>190</v>
      </c>
    </row>
  </sheetData>
  <pageMargins left="0.7" right="0.7" top="0.75" bottom="0.75" header="0.3" footer="0.3"/>
  <pageSetup paperSize="9" orientation="portrait" r:id="rId1"/>
  <headerFooter>
    <oddHeader>&amp;R&amp;"Arial"&amp;10&amp;KA80000Highly Confidential&amp;1#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imms_x0020_record xmlns="b76bb2da-b7c2-4e3b-a25c-d0cf76d835e2" xsi:nil="true"/>
    <Expiry xmlns="b76bb2da-b7c2-4e3b-a25c-d0cf76d835e2" xsi:nil="true"/>
    <TaxCatchAll xmlns="8d959d4e-c993-4d41-af39-0c4a2c87f2b0" xsi:nil="true"/>
    <lcf76f155ced4ddcb4097134ff3c332f xmlns="b76bb2da-b7c2-4e3b-a25c-d0cf76d835e2">
      <Terms xmlns="http://schemas.microsoft.com/office/infopath/2007/PartnerControls"/>
    </lcf76f155ced4ddcb4097134ff3c332f>
  </documentManagement>
</p:properties>
</file>

<file path=customXml/item3.xml><?xml version="1.0" encoding="utf-8"?>
<sisl xmlns:xsi="http://www.w3.org/2001/XMLSchema-instance" xmlns:xsd="http://www.w3.org/2001/XMLSchema" xmlns="http://www.boldonjames.com/2008/01/sie/internal/label" sislVersion="0" policy="784e6d64-272a-4c0b-aef4-7501937f1df8" origin="userSelected">
  <element uid="id_classification_internalonly" value=""/>
</sisl>
</file>

<file path=customXml/item4.xml><?xml version="1.0" encoding="utf-8"?>
<ct:contentTypeSchema xmlns:ct="http://schemas.microsoft.com/office/2006/metadata/contentType" xmlns:ma="http://schemas.microsoft.com/office/2006/metadata/properties/metaAttributes" ct:_="" ma:_="" ma:contentTypeName="Document" ma:contentTypeID="0x0101001976108DE8FEF1448B564B4C214AFA28" ma:contentTypeVersion="18" ma:contentTypeDescription="Create a new document." ma:contentTypeScope="" ma:versionID="be317d15015dea363d36e1d683cfb6e9">
  <xsd:schema xmlns:xsd="http://www.w3.org/2001/XMLSchema" xmlns:xs="http://www.w3.org/2001/XMLSchema" xmlns:p="http://schemas.microsoft.com/office/2006/metadata/properties" xmlns:ns2="b76bb2da-b7c2-4e3b-a25c-d0cf76d835e2" xmlns:ns3="8d959d4e-c993-4d41-af39-0c4a2c87f2b0" targetNamespace="http://schemas.microsoft.com/office/2006/metadata/properties" ma:root="true" ma:fieldsID="14059395b2f4e065f9c35e7b1dbaedb4" ns2:_="" ns3:_="">
    <xsd:import namespace="b76bb2da-b7c2-4e3b-a25c-d0cf76d835e2"/>
    <xsd:import namespace="8d959d4e-c993-4d41-af39-0c4a2c87f2b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Expiry" minOccurs="0"/>
                <xsd:element ref="ns2:Gimms_x0020_record"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bb2da-b7c2-4e3b-a25c-d0cf76d835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Expiry" ma:index="16" nillable="true" ma:displayName="Expiry" ma:internalName="Expiry">
      <xsd:simpleType>
        <xsd:restriction base="dms:Text">
          <xsd:maxLength value="255"/>
        </xsd:restriction>
      </xsd:simpleType>
    </xsd:element>
    <xsd:element name="Gimms_x0020_record" ma:index="17" nillable="true" ma:displayName="Gimms record" ma:internalName="Gimms_x0020_record">
      <xsd:simpleType>
        <xsd:restriction base="dms:Text">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d63c266f-2106-44df-968c-0e87208a8d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d959d4e-c993-4d41-af39-0c4a2c87f2b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39141664-cf30-4052-a897-737ebf6dc758}" ma:internalName="TaxCatchAll" ma:showField="CatchAllData" ma:web="8d959d4e-c993-4d41-af39-0c4a2c87f2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I3ODRlNmQ2NC0yNzJhLTRjMGItYWVmNC03NTAxOTM3ZjFkZjgiIG9yaWdpbj0idXNlclNlbGVjdGVkIj48ZWxlbWVudCB1aWQ9ImlkX2NsYXNzaWZpY2F0aW9uX2ludGVybmFsb25seSIgdmFsdWU9IiIgeG1sbnM9Imh0dHA6Ly93d3cuYm9sZG9uamFtZXMuY29tLzIwMDgvMDEvc2llL2ludGVybmFsL2xhYmVsIiAvPjwvc2lzbD48VXNlck5hbWU+TEFOREdcZ3c2NDY5MzwvVXNlck5hbWU+PERhdGVUaW1lPjI1LzAyLzIwMjAgMDk6MTM6MjE8L0RhdGVUaW1lPjxMYWJlbFN0cmluZz5IaWdobHkgQ29uZmlkZW50aWFsPC9MYWJlbFN0cmluZz48L2l0ZW0+PC9sYWJlbEhpc3Rvcnk+</Value>
</WrappedLabelHistory>
</file>

<file path=customXml/itemProps1.xml><?xml version="1.0" encoding="utf-8"?>
<ds:datastoreItem xmlns:ds="http://schemas.openxmlformats.org/officeDocument/2006/customXml" ds:itemID="{8B4409DD-B785-4234-BFDE-E405691D797C}">
  <ds:schemaRefs>
    <ds:schemaRef ds:uri="http://schemas.microsoft.com/sharepoint/v3/contenttype/forms"/>
  </ds:schemaRefs>
</ds:datastoreItem>
</file>

<file path=customXml/itemProps2.xml><?xml version="1.0" encoding="utf-8"?>
<ds:datastoreItem xmlns:ds="http://schemas.openxmlformats.org/officeDocument/2006/customXml" ds:itemID="{AABBAD13-2DA2-4504-B02F-A0C38B2C9918}">
  <ds:schemaRefs>
    <ds:schemaRef ds:uri="http://schemas.microsoft.com/office/2006/documentManagement/types"/>
    <ds:schemaRef ds:uri="8d959d4e-c993-4d41-af39-0c4a2c87f2b0"/>
    <ds:schemaRef ds:uri="http://purl.org/dc/dcmitype/"/>
    <ds:schemaRef ds:uri="http://purl.org/dc/term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b76bb2da-b7c2-4e3b-a25c-d0cf76d835e2"/>
    <ds:schemaRef ds:uri="http://www.w3.org/XML/1998/namespace"/>
  </ds:schemaRefs>
</ds:datastoreItem>
</file>

<file path=customXml/itemProps3.xml><?xml version="1.0" encoding="utf-8"?>
<ds:datastoreItem xmlns:ds="http://schemas.openxmlformats.org/officeDocument/2006/customXml" ds:itemID="{D9E03D54-FDD6-4118-910E-853CCC44908E}">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5575B1C0-9F56-49AE-A225-898278CBD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bb2da-b7c2-4e3b-a25c-d0cf76d835e2"/>
    <ds:schemaRef ds:uri="8d959d4e-c993-4d41-af39-0c4a2c87f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984F88B-E05C-4F17-807E-632A2F02770C}">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17</vt:i4>
      </vt:variant>
    </vt:vector>
  </HeadingPairs>
  <TitlesOfParts>
    <vt:vector size="21" baseType="lpstr">
      <vt:lpstr>Calculator</vt:lpstr>
      <vt:lpstr>Stepped Benefit Chart</vt:lpstr>
      <vt:lpstr>Thresholds</vt:lpstr>
      <vt:lpstr>Notes</vt:lpstr>
      <vt:lpstr>MaxBen1</vt:lpstr>
      <vt:lpstr>MaxBen1_pc</vt:lpstr>
      <vt:lpstr>MaxBen2</vt:lpstr>
      <vt:lpstr>MaxBen2_pc</vt:lpstr>
      <vt:lpstr>NI_AboveUEL</vt:lpstr>
      <vt:lpstr>NI_Base</vt:lpstr>
      <vt:lpstr>NI_PT_UEL</vt:lpstr>
      <vt:lpstr>PersAllow_Limit</vt:lpstr>
      <vt:lpstr>Personal_Allowance</vt:lpstr>
      <vt:lpstr>Calculator!Print_Area</vt:lpstr>
      <vt:lpstr>PT_threshold</vt:lpstr>
      <vt:lpstr>TaxBand1</vt:lpstr>
      <vt:lpstr>TaxBand2</vt:lpstr>
      <vt:lpstr>TaxBandPc1</vt:lpstr>
      <vt:lpstr>TaxBandPc2</vt:lpstr>
      <vt:lpstr>TaxBandPc3</vt:lpstr>
      <vt:lpstr>UEL_threshold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Western,  Grant</dc:creator>
  <cp:keywords>Highly Confidential</cp:keywords>
  <dc:description/>
  <cp:lastModifiedBy>Hay, Justin</cp:lastModifiedBy>
  <cp:revision/>
  <cp:lastPrinted>2023-06-02T15:21:22Z</cp:lastPrinted>
  <dcterms:created xsi:type="dcterms:W3CDTF">2011-10-20T08:00:54Z</dcterms:created>
  <dcterms:modified xsi:type="dcterms:W3CDTF">2023-06-02T19:29:27Z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dG_DigitalShadows">
    <vt:lpwstr>cey9Um-."m,QaSJ#+A64Rw5{K-;[BbG9</vt:lpwstr>
  </property>
  <property fmtid="{D5CDD505-2E9C-101B-9397-08002B2CF9AE}" pid="3" name="LandG_Classification">
    <vt:lpwstr>Highly Confidential</vt:lpwstr>
  </property>
  <property fmtid="{D5CDD505-2E9C-101B-9397-08002B2CF9AE}" pid="4" name="bjLabelRefreshRequired">
    <vt:lpwstr>PowerClassifier</vt:lpwstr>
  </property>
  <property fmtid="{D5CDD505-2E9C-101B-9397-08002B2CF9AE}" pid="5" name="docIndexRef">
    <vt:lpwstr>eda963d1-1b54-47c6-b431-e911bac76f87</vt:lpwstr>
  </property>
  <property fmtid="{D5CDD505-2E9C-101B-9397-08002B2CF9AE}" pid="6" name="bjDocumentLabelXML">
    <vt:lpwstr>&lt;?xml version="1.0" encoding="us-ascii"?&gt;&lt;sisl xmlns:xsi="http://www.w3.org/2001/XMLSchema-instance" xmlns:xsd="http://www.w3.org/2001/XMLSchema" sislVersion="0" policy="784e6d64-272a-4c0b-aef4-7501937f1df8" origin="userSelected" xmlns="http://www.boldonj</vt:lpwstr>
  </property>
  <property fmtid="{D5CDD505-2E9C-101B-9397-08002B2CF9AE}" pid="7" name="bjDocumentLabelXML-0">
    <vt:lpwstr>ames.com/2008/01/sie/internal/label"&gt;&lt;element uid="id_classification_internalonly" value="" /&gt;&lt;/sisl&gt;</vt:lpwstr>
  </property>
  <property fmtid="{D5CDD505-2E9C-101B-9397-08002B2CF9AE}" pid="8" name="bjDocumentSecurityLabel">
    <vt:lpwstr>Highly Confidential</vt:lpwstr>
  </property>
  <property fmtid="{D5CDD505-2E9C-101B-9397-08002B2CF9AE}" pid="9" name="bjSaver">
    <vt:lpwstr>xz05d7d1cjw17gjbd94pov63Dl7JYSF2</vt:lpwstr>
  </property>
  <property fmtid="{D5CDD505-2E9C-101B-9397-08002B2CF9AE}" pid="10" name="LandG_Classification_UID">
    <vt:lpwstr>0677935e-803c-4c4a-a041-970427a0a218</vt:lpwstr>
  </property>
  <property fmtid="{D5CDD505-2E9C-101B-9397-08002B2CF9AE}" pid="11" name="bjLabelHistoryID">
    <vt:lpwstr>{4984F88B-E05C-4F17-807E-632A2F02770C}</vt:lpwstr>
  </property>
  <property fmtid="{D5CDD505-2E9C-101B-9397-08002B2CF9AE}" pid="12" name="ContentTypeId">
    <vt:lpwstr>0x0101001976108DE8FEF1448B564B4C214AFA28</vt:lpwstr>
  </property>
  <property fmtid="{D5CDD505-2E9C-101B-9397-08002B2CF9AE}" pid="13" name="MSIP_Label_dbd2db78-92d8-40ed-84e6-8d95dab04ef7_Enabled">
    <vt:lpwstr>true</vt:lpwstr>
  </property>
  <property fmtid="{D5CDD505-2E9C-101B-9397-08002B2CF9AE}" pid="14" name="MSIP_Label_dbd2db78-92d8-40ed-84e6-8d95dab04ef7_SetDate">
    <vt:lpwstr>2023-03-27T16:10:54Z</vt:lpwstr>
  </property>
  <property fmtid="{D5CDD505-2E9C-101B-9397-08002B2CF9AE}" pid="15" name="MSIP_Label_dbd2db78-92d8-40ed-84e6-8d95dab04ef7_Method">
    <vt:lpwstr>Standard</vt:lpwstr>
  </property>
  <property fmtid="{D5CDD505-2E9C-101B-9397-08002B2CF9AE}" pid="16" name="MSIP_Label_dbd2db78-92d8-40ed-84e6-8d95dab04ef7_Name">
    <vt:lpwstr>Highly Confidential</vt:lpwstr>
  </property>
  <property fmtid="{D5CDD505-2E9C-101B-9397-08002B2CF9AE}" pid="17" name="MSIP_Label_dbd2db78-92d8-40ed-84e6-8d95dab04ef7_SiteId">
    <vt:lpwstr>d246baab-cc00-4ed2-bc4e-f8a46cbc590d</vt:lpwstr>
  </property>
  <property fmtid="{D5CDD505-2E9C-101B-9397-08002B2CF9AE}" pid="18" name="MSIP_Label_dbd2db78-92d8-40ed-84e6-8d95dab04ef7_ActionId">
    <vt:lpwstr>7edd5939-50d2-475c-ba83-e9d978b161c2</vt:lpwstr>
  </property>
  <property fmtid="{D5CDD505-2E9C-101B-9397-08002B2CF9AE}" pid="19" name="MSIP_Label_dbd2db78-92d8-40ed-84e6-8d95dab04ef7_ContentBits">
    <vt:lpwstr>1</vt:lpwstr>
  </property>
  <property fmtid="{D5CDD505-2E9C-101B-9397-08002B2CF9AE}" pid="20" name="MediaServiceImageTags">
    <vt:lpwstr/>
  </property>
</Properties>
</file>