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legalandgeneral.sharepoint.com/sites/LGI-B2BIntermediaryTeam/Shared Documents/Job Folders and Files/Campaigns and Projects/2026/Tax Year End/"/>
    </mc:Choice>
  </mc:AlternateContent>
  <xr:revisionPtr revIDLastSave="184" documentId="8_{9A9E16C3-9757-488C-AF16-BF81A1943BD2}" xr6:coauthVersionLast="47" xr6:coauthVersionMax="47" xr10:uidLastSave="{3333A550-9218-4EFA-8220-5DF9BABAE7C4}"/>
  <bookViews>
    <workbookView xWindow="28680" yWindow="-120" windowWidth="38640" windowHeight="21120" xr2:uid="{9A988C2B-EC22-42D6-9C32-DE008BA86CDF}"/>
  </bookViews>
  <sheets>
    <sheet name="Executive IP Calculator" sheetId="1" r:id="rId1"/>
  </sheets>
  <definedNames>
    <definedName name="_xlnm.Print_Area" localSheetId="0">'Executive IP Calculator'!$B$2:$K$82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7" i="1" l="1"/>
  <c r="N51" i="1" s="1"/>
  <c r="N48" i="1" s="1"/>
  <c r="D63" i="1" l="1"/>
  <c r="D61" i="1"/>
  <c r="D58" i="1"/>
  <c r="G51" i="1"/>
  <c r="O47" i="1"/>
  <c r="O51" i="1" s="1"/>
  <c r="D19" i="1"/>
  <c r="R15" i="1"/>
  <c r="D15" i="1"/>
  <c r="D21" i="1" s="1"/>
  <c r="P13" i="1"/>
  <c r="R13" i="1" s="1"/>
  <c r="P11" i="1"/>
  <c r="R11" i="1" s="1"/>
  <c r="G19" i="1" s="1"/>
  <c r="G22" i="1" s="1"/>
  <c r="D22" i="1" l="1"/>
  <c r="D65" i="1"/>
  <c r="N49" i="1"/>
  <c r="G53" i="1" s="1"/>
  <c r="G52" i="1"/>
  <c r="N55" i="1"/>
  <c r="G59" i="1" s="1"/>
  <c r="G55" i="1"/>
  <c r="O50" i="1"/>
  <c r="G54" i="1" s="1"/>
  <c r="O57" i="1"/>
  <c r="G61" i="1" l="1"/>
  <c r="G63" i="1" s="1"/>
  <c r="G65" i="1" s="1"/>
  <c r="G67" i="1" s="1"/>
  <c r="N57" i="1"/>
</calcChain>
</file>

<file path=xl/sharedStrings.xml><?xml version="1.0" encoding="utf-8"?>
<sst xmlns="http://schemas.openxmlformats.org/spreadsheetml/2006/main" count="86" uniqueCount="65">
  <si>
    <t>What proportion of your clients income is taken solely as dividends (as %)</t>
  </si>
  <si>
    <t>%</t>
  </si>
  <si>
    <t>Employee's Income Tax Rate</t>
  </si>
  <si>
    <t>Employing Company's Corporation Tax Rate</t>
  </si>
  <si>
    <t>Cost to Employee</t>
  </si>
  <si>
    <t>Monthly Premium</t>
  </si>
  <si>
    <t>N/A</t>
  </si>
  <si>
    <t>Employee National Insurance Contribution</t>
  </si>
  <si>
    <t>Employee Income Tax</t>
  </si>
  <si>
    <t>Gross Earnings Needed</t>
  </si>
  <si>
    <t>Cost to Employer</t>
  </si>
  <si>
    <t>Employer National Insurance Contribution</t>
  </si>
  <si>
    <t>Less Corporation Tax</t>
  </si>
  <si>
    <t>Tax Adjusted Total Cost</t>
  </si>
  <si>
    <t>Section 1: Calculating maximum cover levels for Executive Income Protection and personal Income Protection</t>
  </si>
  <si>
    <t>Hide Formulas</t>
  </si>
  <si>
    <t>Cap</t>
  </si>
  <si>
    <t>This calculator will help you calculate the maximum benefit available for both executive and personal income protection, which will enable you to obtain the correct quotes for your client.</t>
  </si>
  <si>
    <t>Below 60k</t>
  </si>
  <si>
    <t>Level 1 Calc</t>
  </si>
  <si>
    <t>Level 1 Max</t>
  </si>
  <si>
    <t>Above 60k</t>
  </si>
  <si>
    <t>Level 2 Calc</t>
  </si>
  <si>
    <t>Gross Earnings</t>
  </si>
  <si>
    <t>Enter your clients gross earnings</t>
  </si>
  <si>
    <t>Level 2 Max</t>
  </si>
  <si>
    <t>Maximum Employer Pension Contribution</t>
  </si>
  <si>
    <t>Calculated at the lower of  1/3 client's gross earnings or £40,000</t>
  </si>
  <si>
    <t>Above 240k</t>
  </si>
  <si>
    <t>Level 3</t>
  </si>
  <si>
    <t>Executive Income Protection</t>
  </si>
  <si>
    <t>personal Income Protection</t>
  </si>
  <si>
    <t xml:space="preserve">Maximum Cover </t>
  </si>
  <si>
    <t>Maximum sums assured available</t>
  </si>
  <si>
    <t xml:space="preserve">Pension </t>
  </si>
  <si>
    <t>Maximum employer pension contribution is available for Executive Income Protection</t>
  </si>
  <si>
    <t>Total Cover Available</t>
  </si>
  <si>
    <t>(plus Employer National Insurance Contributions (NICs) if selected when quoting)</t>
  </si>
  <si>
    <t>Section 2: Comparing the cost of Executive Income Protection and personal Income Protection</t>
  </si>
  <si>
    <t xml:space="preserve">This calculator shows a comparison of the cost of Executive Income Protection against personal Income Protection; and will provide you with the tax-adjusted total cost for each. Once you've obtained quotations, enter your client's premiums for both Executive Income Protection and personal Income Protection. </t>
  </si>
  <si>
    <t>Executive Income Protection vs. personal Income Protection</t>
  </si>
  <si>
    <t>Monthly Premium Executive Income Protection (£)</t>
  </si>
  <si>
    <t>Enter your clients Executive Income Protection quote</t>
  </si>
  <si>
    <t>Monthly Premium Personal Income Protection (£)</t>
  </si>
  <si>
    <t>Enter your clients Income Protection quote</t>
  </si>
  <si>
    <t>Enter your clients appropriate information</t>
  </si>
  <si>
    <t xml:space="preserve">Employee's National Insurance rate </t>
  </si>
  <si>
    <t xml:space="preserve">Employee's Dividend Tax Rate </t>
  </si>
  <si>
    <t>Employer's National Insurance rate</t>
  </si>
  <si>
    <t xml:space="preserve">breakdown of calcs - all hidden </t>
  </si>
  <si>
    <t>Tax Savings: Executive Income Protection vs. Income Protection</t>
  </si>
  <si>
    <t>Personal Income Protection</t>
  </si>
  <si>
    <t>Dividend Tax</t>
  </si>
  <si>
    <t>Total Gross cost</t>
  </si>
  <si>
    <t>19% Corporation tax</t>
  </si>
  <si>
    <t>Executive Income Protection Calculator</t>
  </si>
  <si>
    <t>https://www.gov.uk/guidance/rates-and-thresholds-for-employers-2026-to-2027</t>
  </si>
  <si>
    <r>
      <rPr>
        <b/>
        <sz val="9"/>
        <color theme="4"/>
        <rFont val="Nunito Sans Normal"/>
      </rPr>
      <t xml:space="preserve">Note: </t>
    </r>
    <r>
      <rPr>
        <sz val="9"/>
        <rFont val="Nunito Sans Normal"/>
      </rPr>
      <t>There are different rates of Corporation Tax that could apply, depending on the company's taxable profits. Small Profits Rate currently stands at 19%.</t>
    </r>
  </si>
  <si>
    <t>Important information</t>
  </si>
  <si>
    <t>These figures are for illustrative purposes only and are based on UK (England) income tax, dividend tax, National Insurance and corporation tax rates for the 2026/27 tax year, sourced from HMRC guidance.</t>
  </si>
  <si>
    <t>The calculator applies the selected tax and National Insurance rates to the relevant proportion of the premium. Where income is taken partly as dividends, dividend tax (rather than income tax and National Insurance) is applied to that proportion.</t>
  </si>
  <si>
    <t>The calculations do not model individual tax thresholds, allowances, National Insurance category letters or payroll mechanics, and assume the selected rates apply uniformly. Actual outcomes will depend on individual and company circumstances, including earnings levels and applicable tax bands.</t>
  </si>
  <si>
    <t>This tool does not constitute tax or financial advice. Clients should seek professional advice before making decisions.</t>
  </si>
  <si>
    <t>per month</t>
  </si>
  <si>
    <r>
      <t>Executive Income Protection plan saving</t>
    </r>
    <r>
      <rPr>
        <b/>
        <sz val="16"/>
        <color theme="4"/>
        <rFont val="Nunito Sans Normal"/>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</si>
</sst>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0.000"/>
    <numFmt numFmtId="167" formatCode="0.0%"/>
  </numFmts>
  <fonts count="33" x14ac:knownFonts="1">
    <font>
      <sz val="11"/>
      <color theme="1"/>
      <name val="Arial"/>
      <family val="2"/>
      <scheme val="minor"/>
    </font>
    <font>
      <sz val="11"/>
      <color theme="1"/>
      <name val="Arial"/>
      <family val="2"/>
      <scheme val="minor"/>
    </font>
    <font>
      <sz val="11"/>
      <color theme="1"/>
      <name val="Arial"/>
      <family val="2"/>
    </font>
    <font>
      <b/>
      <sz val="44"/>
      <color theme="6"/>
      <name val="Libre Baskerville"/>
    </font>
    <font>
      <b/>
      <sz val="11"/>
      <color rgb="FFC00000"/>
      <name val="Arial"/>
      <family val="2"/>
    </font>
    <font>
      <sz val="11"/>
      <color rgb="FFC00000"/>
      <name val="Arial"/>
      <family val="2"/>
    </font>
    <font>
      <b/>
      <sz val="11"/>
      <color theme="1"/>
      <name val="Arial"/>
      <family val="2"/>
    </font>
    <font>
      <b/>
      <sz val="11"/>
      <name val="Arial"/>
      <family val="2"/>
    </font>
    <font>
      <sz val="11"/>
      <name val="Arial"/>
      <family val="2"/>
    </font>
    <font>
      <b/>
      <sz val="13.5"/>
      <color theme="0"/>
      <name val="Nunito Sans Normal"/>
    </font>
    <font>
      <sz val="11"/>
      <color theme="1"/>
      <name val="Nunito Sans Normal"/>
    </font>
    <font>
      <sz val="12"/>
      <color theme="1"/>
      <name val="Nunito Sans Normal"/>
    </font>
    <font>
      <sz val="10"/>
      <name val="Nunito Sans Normal"/>
    </font>
    <font>
      <sz val="10"/>
      <color theme="1"/>
      <name val="Nunito Sans Normal"/>
    </font>
    <font>
      <sz val="9"/>
      <color theme="1"/>
      <name val="Nunito Sans Normal"/>
    </font>
    <font>
      <sz val="11"/>
      <color rgb="FFC00000"/>
      <name val="Nunito Sans Normal"/>
    </font>
    <font>
      <b/>
      <sz val="11"/>
      <color theme="6"/>
      <name val="Nunito Sans Normal"/>
    </font>
    <font>
      <b/>
      <sz val="10"/>
      <name val="Nunito Sans Normal"/>
    </font>
    <font>
      <b/>
      <sz val="16"/>
      <color theme="4"/>
      <name val="Nunito Sans Normal"/>
    </font>
    <font>
      <b/>
      <sz val="11"/>
      <name val="Nunito Sans Normal"/>
    </font>
    <font>
      <sz val="11"/>
      <color indexed="10"/>
      <name val="Nunito Sans Normal"/>
    </font>
    <font>
      <sz val="11"/>
      <name val="Nunito Sans Normal"/>
    </font>
    <font>
      <sz val="10"/>
      <color rgb="FFC00000"/>
      <name val="Nunito Sans Normal"/>
    </font>
    <font>
      <b/>
      <sz val="16"/>
      <color theme="0"/>
      <name val="Nunito Sans Normal"/>
    </font>
    <font>
      <b/>
      <sz val="16"/>
      <color theme="1"/>
      <name val="Nunito Sans Normal"/>
    </font>
    <font>
      <u/>
      <sz val="11"/>
      <color theme="10"/>
      <name val="Arial"/>
      <family val="2"/>
      <scheme val="minor"/>
    </font>
    <font>
      <b/>
      <sz val="9"/>
      <color theme="4"/>
      <name val="Nunito Sans Normal"/>
    </font>
    <font>
      <b/>
      <sz val="9"/>
      <name val="Nunito Sans Normal"/>
    </font>
    <font>
      <sz val="9"/>
      <name val="Nunito Sans Normal"/>
    </font>
    <font>
      <b/>
      <sz val="9"/>
      <color theme="9"/>
      <name val="Nunito Sans Normal"/>
    </font>
    <font>
      <b/>
      <sz val="12"/>
      <color theme="1"/>
      <name val="Nunito Sans Normal"/>
    </font>
    <font>
      <i/>
      <sz val="14"/>
      <color theme="1"/>
      <name val="Nunito Sans Normal"/>
    </font>
    <font>
      <b/>
      <sz val="12"/>
      <color theme="6"/>
      <name val="Nunito Sans Normal"/>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9" fontId="1" fillId="0" borderId="0" applyFont="0" applyFill="0" applyBorder="0" applyAlignment="0" applyProtection="0"/>
    <xf numFmtId="0" fontId="25" fillId="0" borderId="0" applyNumberFormat="0" applyFill="0" applyBorder="0" applyAlignment="0" applyProtection="0"/>
  </cellStyleXfs>
  <cellXfs count="74">
    <xf numFmtId="0" fontId="0" fillId="0" borderId="0" xfId="0"/>
    <xf numFmtId="0" fontId="2" fillId="0" borderId="0" xfId="0" applyFont="1"/>
    <xf numFmtId="0" fontId="4" fillId="0" borderId="0" xfId="0" applyFont="1"/>
    <xf numFmtId="164" fontId="5" fillId="0" borderId="0" xfId="0" applyNumberFormat="1" applyFont="1"/>
    <xf numFmtId="0" fontId="2" fillId="3" borderId="0" xfId="0" applyFont="1" applyFill="1"/>
    <xf numFmtId="0" fontId="6" fillId="0" borderId="0" xfId="0" applyFont="1"/>
    <xf numFmtId="165" fontId="2" fillId="3" borderId="0" xfId="0" applyNumberFormat="1" applyFont="1" applyFill="1"/>
    <xf numFmtId="9" fontId="2" fillId="3" borderId="0" xfId="0" applyNumberFormat="1" applyFont="1" applyFill="1"/>
    <xf numFmtId="164" fontId="2" fillId="3" borderId="0" xfId="0" applyNumberFormat="1" applyFont="1" applyFill="1"/>
    <xf numFmtId="0" fontId="2" fillId="2" borderId="0" xfId="0" applyFont="1" applyFill="1"/>
    <xf numFmtId="0" fontId="8" fillId="3" borderId="0" xfId="0" applyFont="1" applyFill="1"/>
    <xf numFmtId="10" fontId="2" fillId="0" borderId="0" xfId="0" applyNumberFormat="1" applyFont="1"/>
    <xf numFmtId="0" fontId="7" fillId="3" borderId="0" xfId="0" applyFont="1" applyFill="1"/>
    <xf numFmtId="2" fontId="8" fillId="3" borderId="0" xfId="0" applyNumberFormat="1" applyFont="1" applyFill="1"/>
    <xf numFmtId="166" fontId="2" fillId="0" borderId="0" xfId="0" applyNumberFormat="1" applyFont="1"/>
    <xf numFmtId="167" fontId="2" fillId="0" borderId="0" xfId="0" applyNumberFormat="1" applyFont="1"/>
    <xf numFmtId="164" fontId="8" fillId="3" borderId="0" xfId="0" applyNumberFormat="1" applyFont="1" applyFill="1"/>
    <xf numFmtId="0" fontId="8" fillId="0" borderId="0" xfId="0" applyFont="1"/>
    <xf numFmtId="0" fontId="0" fillId="0" borderId="0" xfId="0" applyAlignment="1">
      <alignment wrapText="1"/>
    </xf>
    <xf numFmtId="0" fontId="9" fillId="4" borderId="0" xfId="0" applyFont="1" applyFill="1" applyAlignment="1">
      <alignment horizontal="left" vertical="center" wrapText="1" indent="1"/>
    </xf>
    <xf numFmtId="0" fontId="10" fillId="3" borderId="0" xfId="0" applyFont="1" applyFill="1"/>
    <xf numFmtId="0" fontId="11" fillId="3" borderId="0" xfId="0" applyFont="1" applyFill="1" applyAlignment="1">
      <alignment horizontal="left" vertical="center" wrapText="1"/>
    </xf>
    <xf numFmtId="0" fontId="11" fillId="3" borderId="0" xfId="0" applyFont="1" applyFill="1" applyAlignment="1">
      <alignment horizontal="left" vertical="center" wrapText="1" indent="1"/>
    </xf>
    <xf numFmtId="0" fontId="12" fillId="3" borderId="0" xfId="0" applyFont="1" applyFill="1" applyAlignment="1">
      <alignment horizontal="left" vertical="center"/>
    </xf>
    <xf numFmtId="164" fontId="13" fillId="2" borderId="2" xfId="0" applyNumberFormat="1" applyFont="1" applyFill="1" applyBorder="1" applyProtection="1">
      <protection locked="0"/>
    </xf>
    <xf numFmtId="0" fontId="10" fillId="3" borderId="1" xfId="0" applyFont="1" applyFill="1" applyBorder="1"/>
    <xf numFmtId="0" fontId="10" fillId="3" borderId="3" xfId="0" applyFont="1" applyFill="1" applyBorder="1"/>
    <xf numFmtId="0" fontId="14" fillId="3" borderId="0" xfId="0" applyFont="1" applyFill="1"/>
    <xf numFmtId="0" fontId="15" fillId="3" borderId="0" xfId="0" applyFont="1" applyFill="1"/>
    <xf numFmtId="164" fontId="13" fillId="2" borderId="2" xfId="0" applyNumberFormat="1" applyFont="1" applyFill="1" applyBorder="1"/>
    <xf numFmtId="164" fontId="10" fillId="3" borderId="0" xfId="0" applyNumberFormat="1" applyFont="1" applyFill="1"/>
    <xf numFmtId="164" fontId="16" fillId="3" borderId="0" xfId="0" applyNumberFormat="1" applyFont="1" applyFill="1" applyAlignment="1">
      <alignment horizontal="right"/>
    </xf>
    <xf numFmtId="0" fontId="12" fillId="3" borderId="0" xfId="0" applyFont="1" applyFill="1" applyAlignment="1">
      <alignment horizontal="left" indent="1"/>
    </xf>
    <xf numFmtId="164" fontId="13" fillId="3" borderId="0" xfId="0" applyNumberFormat="1" applyFont="1" applyFill="1"/>
    <xf numFmtId="0" fontId="13" fillId="3" borderId="0" xfId="0" applyFont="1" applyFill="1"/>
    <xf numFmtId="164" fontId="13" fillId="2" borderId="2" xfId="0" applyNumberFormat="1" applyFont="1" applyFill="1" applyBorder="1" applyAlignment="1">
      <alignment horizontal="right"/>
    </xf>
    <xf numFmtId="0" fontId="14" fillId="3" borderId="0" xfId="0" applyFont="1" applyFill="1" applyAlignment="1">
      <alignment vertical="top" wrapText="1"/>
    </xf>
    <xf numFmtId="0" fontId="17" fillId="3" borderId="0" xfId="0" applyFont="1" applyFill="1" applyAlignment="1">
      <alignment horizontal="left" vertical="center"/>
    </xf>
    <xf numFmtId="0" fontId="12" fillId="3" borderId="0" xfId="0" applyFont="1" applyFill="1" applyAlignment="1">
      <alignment horizontal="left" vertical="center" wrapText="1"/>
    </xf>
    <xf numFmtId="0" fontId="18" fillId="3" borderId="0" xfId="0" applyFont="1" applyFill="1" applyAlignment="1">
      <alignment horizontal="left" vertical="center" wrapText="1"/>
    </xf>
    <xf numFmtId="0" fontId="19" fillId="3" borderId="0" xfId="0" applyFont="1" applyFill="1" applyAlignment="1">
      <alignment wrapText="1"/>
    </xf>
    <xf numFmtId="9" fontId="15" fillId="3" borderId="0" xfId="0" applyNumberFormat="1" applyFont="1" applyFill="1"/>
    <xf numFmtId="0" fontId="20" fillId="3" borderId="0" xfId="0" applyFont="1" applyFill="1"/>
    <xf numFmtId="0" fontId="21" fillId="3" borderId="0" xfId="0" applyFont="1" applyFill="1"/>
    <xf numFmtId="0" fontId="13" fillId="3" borderId="0" xfId="0" applyFont="1" applyFill="1" applyAlignment="1">
      <alignment horizontal="left" vertical="top" wrapText="1"/>
    </xf>
    <xf numFmtId="2" fontId="12" fillId="2" borderId="4" xfId="0" applyNumberFormat="1" applyFont="1" applyFill="1" applyBorder="1" applyProtection="1">
      <protection locked="0"/>
    </xf>
    <xf numFmtId="0" fontId="22" fillId="3" borderId="0" xfId="0" applyFont="1" applyFill="1"/>
    <xf numFmtId="10" fontId="12" fillId="2" borderId="4" xfId="1" applyNumberFormat="1" applyFont="1" applyFill="1" applyBorder="1" applyProtection="1">
      <protection locked="0"/>
    </xf>
    <xf numFmtId="0" fontId="12" fillId="3" borderId="0" xfId="0" applyFont="1" applyFill="1"/>
    <xf numFmtId="0" fontId="19" fillId="3" borderId="0" xfId="0" applyFont="1" applyFill="1"/>
    <xf numFmtId="0" fontId="12" fillId="2" borderId="4" xfId="0" applyFont="1" applyFill="1" applyBorder="1" applyAlignment="1">
      <alignment horizontal="right"/>
    </xf>
    <xf numFmtId="0" fontId="10" fillId="3" borderId="0" xfId="0" applyFont="1" applyFill="1" applyAlignment="1">
      <alignment horizontal="right"/>
    </xf>
    <xf numFmtId="0" fontId="13" fillId="3" borderId="0" xfId="0" applyFont="1" applyFill="1" applyAlignment="1">
      <alignment horizontal="right"/>
    </xf>
    <xf numFmtId="0" fontId="19" fillId="3" borderId="0" xfId="0" applyFont="1" applyFill="1" applyAlignment="1">
      <alignment horizontal="left"/>
    </xf>
    <xf numFmtId="0" fontId="10" fillId="3" borderId="0" xfId="0" applyFont="1" applyFill="1" applyAlignment="1">
      <alignment horizontal="left"/>
    </xf>
    <xf numFmtId="0" fontId="13" fillId="3" borderId="0" xfId="0" applyFont="1" applyFill="1" applyAlignment="1">
      <alignment horizontal="left"/>
    </xf>
    <xf numFmtId="164" fontId="24" fillId="5" borderId="5" xfId="0" applyNumberFormat="1" applyFont="1" applyFill="1" applyBorder="1" applyAlignment="1">
      <alignment horizontal="center" vertical="center"/>
    </xf>
    <xf numFmtId="164" fontId="24" fillId="5" borderId="6" xfId="0" applyNumberFormat="1" applyFont="1" applyFill="1" applyBorder="1" applyAlignment="1">
      <alignment horizontal="center" vertical="center"/>
    </xf>
    <xf numFmtId="0" fontId="25" fillId="3" borderId="0" xfId="2" applyFill="1" applyAlignment="1">
      <alignment horizontal="left" vertical="top" wrapText="1"/>
    </xf>
    <xf numFmtId="0" fontId="14" fillId="0" borderId="0" xfId="0" applyFont="1" applyAlignment="1">
      <alignment vertical="top" wrapText="1"/>
    </xf>
    <xf numFmtId="0" fontId="26" fillId="3" borderId="0" xfId="0" applyFont="1" applyFill="1" applyAlignment="1">
      <alignment horizontal="left" vertical="center" wrapText="1"/>
    </xf>
    <xf numFmtId="0" fontId="27" fillId="3" borderId="0" xfId="0" applyFont="1" applyFill="1" applyAlignment="1">
      <alignment wrapText="1"/>
    </xf>
    <xf numFmtId="0" fontId="28" fillId="3" borderId="0" xfId="0" applyFont="1" applyFill="1"/>
    <xf numFmtId="0" fontId="28" fillId="3" borderId="0" xfId="0" applyFont="1" applyFill="1" applyAlignment="1">
      <alignment horizontal="left" vertical="top" wrapText="1"/>
    </xf>
    <xf numFmtId="0" fontId="14" fillId="0" borderId="0" xfId="0" applyFont="1" applyAlignment="1">
      <alignment wrapText="1"/>
    </xf>
    <xf numFmtId="0" fontId="29" fillId="3" borderId="0" xfId="0" applyFont="1" applyFill="1"/>
    <xf numFmtId="9" fontId="14" fillId="3" borderId="0" xfId="0" applyNumberFormat="1" applyFont="1" applyFill="1" applyAlignment="1">
      <alignment horizontal="left"/>
    </xf>
    <xf numFmtId="0" fontId="10" fillId="3" borderId="0" xfId="0" applyFont="1" applyFill="1" applyAlignment="1">
      <alignment horizontal="left" vertical="top" wrapText="1"/>
    </xf>
    <xf numFmtId="0" fontId="3" fillId="0" borderId="0" xfId="0" applyFont="1" applyAlignment="1"/>
    <xf numFmtId="0" fontId="10" fillId="3" borderId="0" xfId="0" applyFont="1" applyFill="1" applyAlignment="1">
      <alignment wrapText="1"/>
    </xf>
    <xf numFmtId="0" fontId="23" fillId="4" borderId="0" xfId="0" applyFont="1" applyFill="1" applyAlignment="1">
      <alignment horizontal="right" vertical="center" wrapText="1"/>
    </xf>
    <xf numFmtId="0" fontId="31" fillId="3" borderId="0" xfId="0" applyFont="1" applyFill="1" applyAlignment="1">
      <alignment horizontal="center" vertical="center"/>
    </xf>
    <xf numFmtId="0" fontId="30" fillId="3" borderId="0" xfId="0" applyFont="1" applyFill="1"/>
    <xf numFmtId="0" fontId="32" fillId="3" borderId="0" xfId="0" applyFont="1" applyFill="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2266952</xdr:colOff>
      <xdr:row>1</xdr:row>
      <xdr:rowOff>155367</xdr:rowOff>
    </xdr:from>
    <xdr:to>
      <xdr:col>10</xdr:col>
      <xdr:colOff>105174</xdr:colOff>
      <xdr:row>6</xdr:row>
      <xdr:rowOff>74292</xdr:rowOff>
    </xdr:to>
    <xdr:pic>
      <xdr:nvPicPr>
        <xdr:cNvPr id="8" name="Picture 7">
          <a:extLst>
            <a:ext uri="{FF2B5EF4-FFF2-40B4-BE49-F238E27FC236}">
              <a16:creationId xmlns:a16="http://schemas.microsoft.com/office/drawing/2014/main" id="{92F951C5-E53E-8885-2A3D-6FBF5B4540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63477" y="155367"/>
          <a:ext cx="933847" cy="900000"/>
        </a:xfrm>
        <a:prstGeom prst="rect">
          <a:avLst/>
        </a:prstGeom>
      </xdr:spPr>
    </xdr:pic>
    <xdr:clientData/>
  </xdr:twoCellAnchor>
</xdr:wsDr>
</file>

<file path=xl/theme/theme1.xml><?xml version="1.0" encoding="utf-8"?>
<a:theme xmlns:a="http://schemas.openxmlformats.org/drawingml/2006/main" name="Office Theme">
  <a:themeElements>
    <a:clrScheme name="_L&amp;G">
      <a:dk1>
        <a:srgbClr val="1D1D1B"/>
      </a:dk1>
      <a:lt1>
        <a:sysClr val="window" lastClr="FFFFFF"/>
      </a:lt1>
      <a:dk2>
        <a:srgbClr val="4D4F4F"/>
      </a:dk2>
      <a:lt2>
        <a:srgbClr val="E8E8E8"/>
      </a:lt2>
      <a:accent1>
        <a:srgbClr val="005DBA"/>
      </a:accent1>
      <a:accent2>
        <a:srgbClr val="AEE1F7"/>
      </a:accent2>
      <a:accent3>
        <a:srgbClr val="001D6E"/>
      </a:accent3>
      <a:accent4>
        <a:srgbClr val="42AEEA"/>
      </a:accent4>
      <a:accent5>
        <a:srgbClr val="00633D"/>
      </a:accent5>
      <a:accent6>
        <a:srgbClr val="CAEEDD"/>
      </a:accent6>
      <a:hlink>
        <a:srgbClr val="005DBA"/>
      </a:hlink>
      <a:folHlink>
        <a:srgbClr val="C86426"/>
      </a:folHlink>
    </a:clrScheme>
    <a:fontScheme name="_L&amp;G">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lumMod val="60000"/>
            <a:lumOff val="40000"/>
          </a:schemeClr>
        </a:solidFill>
      </a:spPr>
      <a:bodyPr vertOverflow="clip" horzOverflow="clip" rtlCol="0" anchor="t"/>
      <a:lstStyle>
        <a:defPPr algn="l">
          <a:defRPr sz="1200"/>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sz="1200"/>
        </a:defPPr>
      </a:lstStyle>
      <a:style>
        <a:lnRef idx="0">
          <a:scrgbClr r="0" g="0" b="0"/>
        </a:lnRef>
        <a:fillRef idx="0">
          <a:scrgbClr r="0" g="0" b="0"/>
        </a:fillRef>
        <a:effectRef idx="0">
          <a:scrgbClr r="0" g="0" b="0"/>
        </a:effectRef>
        <a:fontRef idx="minor">
          <a:schemeClr val="dk1"/>
        </a:fontRef>
      </a:style>
    </a:txDef>
  </a:objectDefaults>
  <a:extraClrSchemeLst/>
  <a:custClrLst>
    <a:custClr name="Signature Blue">
      <a:srgbClr val="005DBA"/>
    </a:custClr>
    <a:custClr name="Signature Green">
      <a:srgbClr val="00633D"/>
    </a:custClr>
    <a:custClr name="Signaure Yellow">
      <a:srgbClr val="FFB600"/>
    </a:custClr>
    <a:custClr name="Signature Red">
      <a:srgbClr val="C50B30"/>
    </a:custClr>
    <a:custClr name="Off Black">
      <a:srgbClr val="1D1D1B"/>
    </a:custClr>
    <a:custClr name="Off White">
      <a:srgbClr val="F4F4F4"/>
    </a:custClr>
    <a:custClr name="-">
      <a:srgbClr val="EBEBEB"/>
    </a:custClr>
    <a:custClr name="-">
      <a:srgbClr val="EBEBEB"/>
    </a:custClr>
    <a:custClr name="-">
      <a:srgbClr val="EBEBEB"/>
    </a:custClr>
    <a:custClr name="-">
      <a:srgbClr val="EBEBEB"/>
    </a:custClr>
    <a:custClr name="Light Blue">
      <a:srgbClr val="AEE1F7"/>
    </a:custClr>
    <a:custClr name="Light Green">
      <a:srgbClr val="CAEEDD"/>
    </a:custClr>
    <a:custClr name="Light Yellow">
      <a:srgbClr val="FFF9C7"/>
    </a:custClr>
    <a:custClr name="Light Red">
      <a:srgbClr val="FFC2BD"/>
    </a:custClr>
    <a:custClr name="Light Grey">
      <a:srgbClr val="D3D3D3"/>
    </a:custClr>
    <a:custClr name="Warm Grey">
      <a:srgbClr val="A6A7A7"/>
    </a:custClr>
    <a:custClr name="-">
      <a:srgbClr val="EBEBEB"/>
    </a:custClr>
    <a:custClr name="-">
      <a:srgbClr val="EBEBEB"/>
    </a:custClr>
    <a:custClr name="-">
      <a:srgbClr val="EBEBEB"/>
    </a:custClr>
    <a:custClr name="-">
      <a:srgbClr val="EBEBEB"/>
    </a:custClr>
    <a:custClr name="Regal Blue">
      <a:srgbClr val="001D6E"/>
    </a:custClr>
    <a:custClr name="Regal Green">
      <a:srgbClr val="01312E"/>
    </a:custClr>
    <a:custClr name="Regal Yellow">
      <a:srgbClr val="C86426"/>
    </a:custClr>
    <a:custClr name="Regal Red">
      <a:srgbClr val="940824"/>
    </a:custClr>
    <a:custClr name="Dark Grey">
      <a:srgbClr val="4D4F4F"/>
    </a:custClr>
    <a:custClr name="-">
      <a:srgbClr val="EBEBEB"/>
    </a:custClr>
    <a:custClr name="-">
      <a:srgbClr val="EBEBEB"/>
    </a:custClr>
    <a:custClr name="-">
      <a:srgbClr val="EBEBEB"/>
    </a:custClr>
    <a:custClr name="-">
      <a:srgbClr val="EBEBEB"/>
    </a:custClr>
    <a:custClr name="-">
      <a:srgbClr val="EBEBEB"/>
    </a:custClr>
    <a:custClr name="Accent Blue">
      <a:srgbClr val="42AEEA"/>
    </a:custClr>
    <a:custClr name="Accent Green">
      <a:srgbClr val="43AF6E"/>
    </a:custClr>
    <a:custClr name="Accent Yellow">
      <a:srgbClr val="FFE969"/>
    </a:custClr>
    <a:custClr name="Accent Red">
      <a:srgbClr val="FF3E51"/>
    </a:custClr>
    <a:custClr name="Taupe Grey">
      <a:srgbClr val="7A7B7B"/>
    </a:custClr>
    <a:custClr name="-">
      <a:srgbClr val="EBEBEB"/>
    </a:custClr>
    <a:custClr name="-">
      <a:srgbClr val="EBEBEB"/>
    </a:custClr>
    <a:custClr name="-">
      <a:srgbClr val="EBEBEB"/>
    </a:custClr>
    <a:custClr name="-">
      <a:srgbClr val="EBEBEB"/>
    </a:custClr>
    <a:custClr name="-">
      <a:srgbClr val="EBEBEB"/>
    </a:custClr>
  </a:custClr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uidance/rates-and-thresholds-for-employers-2026-to-20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209B2-089B-4942-A6DE-F41BF1FAC4FE}">
  <sheetPr>
    <pageSetUpPr fitToPage="1"/>
  </sheetPr>
  <dimension ref="A1:AUZ82"/>
  <sheetViews>
    <sheetView showGridLines="0" showRowColHeaders="0" tabSelected="1" topLeftCell="B2" zoomScaleNormal="100" workbookViewId="0">
      <selection activeCell="B83" sqref="A83:XFD1048576"/>
    </sheetView>
  </sheetViews>
  <sheetFormatPr defaultColWidth="0" defaultRowHeight="15.75" customHeight="1" zeroHeight="1" x14ac:dyDescent="0.3"/>
  <cols>
    <col min="1" max="1" width="2.9140625" style="1" hidden="1" customWidth="1"/>
    <col min="2" max="2" width="2.9140625" style="1" customWidth="1"/>
    <col min="3" max="3" width="41.75" style="1" customWidth="1"/>
    <col min="4" max="4" width="21.25" style="1" customWidth="1"/>
    <col min="5" max="5" width="5.08203125" style="1" customWidth="1"/>
    <col min="6" max="6" width="37.1640625" style="1" customWidth="1"/>
    <col min="7" max="7" width="21.25" style="1" customWidth="1"/>
    <col min="8" max="9" width="2.9140625" style="1" customWidth="1"/>
    <col min="10" max="10" width="40.58203125" style="1" customWidth="1"/>
    <col min="11" max="11" width="5.08203125" style="1" customWidth="1"/>
    <col min="12" max="1248" width="0" style="1" hidden="1"/>
    <col min="1249" max="16384" width="8" style="1" hidden="1"/>
  </cols>
  <sheetData>
    <row r="1" spans="2:19" ht="14.15" hidden="1" customHeight="1" x14ac:dyDescent="0.3"/>
    <row r="2" spans="2:19" ht="15.75" customHeight="1" x14ac:dyDescent="0.3">
      <c r="B2" s="68" t="s">
        <v>55</v>
      </c>
      <c r="C2" s="68"/>
      <c r="D2" s="68"/>
      <c r="E2" s="68"/>
      <c r="F2" s="68"/>
      <c r="G2" s="68"/>
      <c r="H2" s="68"/>
      <c r="I2" s="68"/>
      <c r="J2" s="68"/>
      <c r="K2" s="68"/>
      <c r="L2" s="2"/>
    </row>
    <row r="3" spans="2:19" ht="14" x14ac:dyDescent="0.3">
      <c r="B3" s="68"/>
      <c r="C3" s="68"/>
      <c r="D3" s="68"/>
      <c r="E3" s="68"/>
      <c r="F3" s="68"/>
      <c r="G3" s="68"/>
      <c r="H3" s="68"/>
      <c r="I3" s="68"/>
      <c r="J3" s="68"/>
      <c r="K3" s="68"/>
      <c r="L3" s="3"/>
    </row>
    <row r="4" spans="2:19" ht="15.75" customHeight="1" x14ac:dyDescent="0.3">
      <c r="B4" s="68"/>
      <c r="C4" s="68"/>
      <c r="D4" s="68"/>
      <c r="E4" s="68"/>
      <c r="F4" s="68"/>
      <c r="G4" s="68"/>
      <c r="H4" s="68"/>
      <c r="I4" s="68"/>
      <c r="J4" s="68"/>
      <c r="K4" s="68"/>
    </row>
    <row r="5" spans="2:19" ht="15.75" customHeight="1" x14ac:dyDescent="0.3">
      <c r="B5" s="68"/>
      <c r="C5" s="68"/>
      <c r="D5" s="68"/>
      <c r="E5" s="68"/>
      <c r="F5" s="68"/>
      <c r="G5" s="68"/>
      <c r="H5" s="68"/>
      <c r="I5" s="68"/>
      <c r="J5" s="68"/>
      <c r="K5" s="68"/>
    </row>
    <row r="6" spans="2:19" ht="15.75" customHeight="1" x14ac:dyDescent="0.3">
      <c r="B6" s="68"/>
      <c r="C6" s="68"/>
      <c r="D6" s="68"/>
      <c r="E6" s="68"/>
      <c r="F6" s="68"/>
      <c r="G6" s="68"/>
      <c r="H6" s="68"/>
      <c r="I6" s="68"/>
      <c r="J6" s="68"/>
      <c r="K6" s="68"/>
    </row>
    <row r="7" spans="2:19" ht="15.75" customHeight="1" x14ac:dyDescent="0.3">
      <c r="B7" s="68"/>
      <c r="C7" s="68"/>
      <c r="D7" s="68"/>
      <c r="E7" s="68"/>
      <c r="F7" s="68"/>
      <c r="G7" s="68"/>
      <c r="H7" s="68"/>
      <c r="I7" s="68"/>
      <c r="J7" s="68"/>
      <c r="K7" s="68"/>
    </row>
    <row r="8" spans="2:19" ht="15.75" customHeight="1" x14ac:dyDescent="0.3">
      <c r="B8" s="4"/>
      <c r="C8" s="4"/>
      <c r="D8" s="4"/>
      <c r="E8" s="4"/>
      <c r="F8" s="4"/>
      <c r="G8" s="4"/>
      <c r="H8" s="4"/>
      <c r="I8" s="4"/>
      <c r="J8" s="4"/>
      <c r="K8" s="4"/>
    </row>
    <row r="9" spans="2:19" ht="25" customHeight="1" x14ac:dyDescent="0.5">
      <c r="B9" s="4"/>
      <c r="C9" s="19" t="s">
        <v>14</v>
      </c>
      <c r="D9" s="19"/>
      <c r="E9" s="19"/>
      <c r="F9" s="19"/>
      <c r="G9" s="19"/>
      <c r="H9" s="25"/>
      <c r="I9" s="26"/>
      <c r="J9" s="20"/>
      <c r="K9" s="20"/>
      <c r="N9" s="5" t="s">
        <v>15</v>
      </c>
    </row>
    <row r="10" spans="2:19" ht="20.149999999999999" customHeight="1" x14ac:dyDescent="0.5">
      <c r="B10" s="4"/>
      <c r="C10" s="20"/>
      <c r="D10" s="20"/>
      <c r="E10" s="20"/>
      <c r="F10" s="20"/>
      <c r="G10" s="20"/>
      <c r="H10" s="25"/>
      <c r="I10" s="26"/>
      <c r="J10" s="20"/>
      <c r="K10" s="20"/>
      <c r="N10" s="4"/>
      <c r="O10" s="4"/>
      <c r="P10" s="4"/>
      <c r="Q10" s="4"/>
      <c r="R10" s="4"/>
      <c r="S10" s="4" t="s">
        <v>16</v>
      </c>
    </row>
    <row r="11" spans="2:19" ht="15.75" customHeight="1" x14ac:dyDescent="0.5">
      <c r="B11" s="4"/>
      <c r="C11" s="21" t="s">
        <v>17</v>
      </c>
      <c r="D11" s="21"/>
      <c r="E11" s="21"/>
      <c r="F11" s="21"/>
      <c r="G11" s="21"/>
      <c r="H11" s="25"/>
      <c r="I11" s="26"/>
      <c r="J11" s="22"/>
      <c r="K11" s="20"/>
      <c r="N11" s="4" t="s">
        <v>18</v>
      </c>
      <c r="O11" s="4" t="s">
        <v>19</v>
      </c>
      <c r="P11" s="6">
        <f>D14</f>
        <v>50000</v>
      </c>
      <c r="Q11" s="7">
        <v>0.6</v>
      </c>
      <c r="R11" s="6">
        <f>Q11*P11</f>
        <v>30000</v>
      </c>
      <c r="S11" s="6">
        <v>36000</v>
      </c>
    </row>
    <row r="12" spans="2:19" ht="15.75" customHeight="1" x14ac:dyDescent="0.5">
      <c r="B12" s="4"/>
      <c r="C12" s="21"/>
      <c r="D12" s="21"/>
      <c r="E12" s="21"/>
      <c r="F12" s="21"/>
      <c r="G12" s="21"/>
      <c r="H12" s="25"/>
      <c r="I12" s="26"/>
      <c r="J12" s="20"/>
      <c r="K12" s="20"/>
      <c r="N12" s="4"/>
      <c r="O12" s="4" t="s">
        <v>20</v>
      </c>
      <c r="P12" s="6"/>
      <c r="Q12" s="4"/>
      <c r="R12" s="6">
        <v>36000</v>
      </c>
      <c r="S12" s="6"/>
    </row>
    <row r="13" spans="2:19" ht="20.149999999999999" customHeight="1" x14ac:dyDescent="0.5">
      <c r="B13" s="4"/>
      <c r="C13" s="20"/>
      <c r="D13" s="20"/>
      <c r="E13" s="20"/>
      <c r="F13" s="20"/>
      <c r="G13" s="20"/>
      <c r="H13" s="25"/>
      <c r="I13" s="26"/>
      <c r="J13" s="20"/>
      <c r="K13" s="20"/>
      <c r="N13" s="4" t="s">
        <v>21</v>
      </c>
      <c r="O13" s="4" t="s">
        <v>22</v>
      </c>
      <c r="P13" s="6">
        <f>D14-60000</f>
        <v>-10000</v>
      </c>
      <c r="Q13" s="7">
        <v>0.5</v>
      </c>
      <c r="R13" s="6">
        <f>P13*Q13</f>
        <v>-5000</v>
      </c>
      <c r="S13" s="6">
        <v>90000</v>
      </c>
    </row>
    <row r="14" spans="2:19" ht="15.75" customHeight="1" x14ac:dyDescent="0.5">
      <c r="B14" s="4"/>
      <c r="C14" s="23" t="s">
        <v>23</v>
      </c>
      <c r="D14" s="24">
        <v>50000</v>
      </c>
      <c r="E14" s="20"/>
      <c r="F14" s="20"/>
      <c r="G14" s="20"/>
      <c r="H14" s="25"/>
      <c r="I14" s="26"/>
      <c r="J14" s="27" t="s">
        <v>24</v>
      </c>
      <c r="K14" s="28"/>
      <c r="N14" s="4"/>
      <c r="O14" s="4" t="s">
        <v>25</v>
      </c>
      <c r="P14" s="4"/>
      <c r="Q14" s="4"/>
      <c r="R14" s="6">
        <v>90000</v>
      </c>
      <c r="S14" s="4"/>
    </row>
    <row r="15" spans="2:19" ht="15.75" customHeight="1" x14ac:dyDescent="0.5">
      <c r="B15" s="4"/>
      <c r="C15" s="23" t="s">
        <v>26</v>
      </c>
      <c r="D15" s="29">
        <f>IF(D14/3&gt;40000,40000,D14/3)</f>
        <v>16666.666666666668</v>
      </c>
      <c r="E15" s="20"/>
      <c r="F15" s="28"/>
      <c r="G15" s="20"/>
      <c r="H15" s="25"/>
      <c r="I15" s="26"/>
      <c r="J15" s="27" t="s">
        <v>27</v>
      </c>
      <c r="K15" s="28"/>
      <c r="N15" s="4" t="s">
        <v>28</v>
      </c>
      <c r="O15" s="4" t="s">
        <v>29</v>
      </c>
      <c r="P15" s="8"/>
      <c r="Q15" s="7"/>
      <c r="R15" s="6">
        <f>SUM(S11:S13)</f>
        <v>126000</v>
      </c>
      <c r="S15" s="8"/>
    </row>
    <row r="16" spans="2:19" ht="15.75" customHeight="1" x14ac:dyDescent="0.5">
      <c r="B16" s="4"/>
      <c r="C16" s="20"/>
      <c r="D16" s="30"/>
      <c r="E16" s="20"/>
      <c r="F16" s="20"/>
      <c r="G16" s="20"/>
      <c r="H16" s="25"/>
      <c r="I16" s="26"/>
      <c r="J16" s="27"/>
      <c r="K16" s="20"/>
    </row>
    <row r="17" spans="2:1248" ht="15.75" customHeight="1" x14ac:dyDescent="0.5">
      <c r="B17" s="4"/>
      <c r="C17" s="20"/>
      <c r="D17" s="31" t="s">
        <v>30</v>
      </c>
      <c r="E17" s="20"/>
      <c r="F17" s="20"/>
      <c r="G17" s="31" t="s">
        <v>31</v>
      </c>
      <c r="H17" s="25"/>
      <c r="I17" s="26"/>
      <c r="J17" s="27"/>
      <c r="K17" s="20"/>
    </row>
    <row r="18" spans="2:1248" ht="15.75" customHeight="1" x14ac:dyDescent="0.5">
      <c r="B18" s="4"/>
      <c r="C18" s="20"/>
      <c r="D18" s="30"/>
      <c r="E18" s="20"/>
      <c r="F18" s="20"/>
      <c r="G18" s="20"/>
      <c r="H18" s="25"/>
      <c r="I18" s="26"/>
      <c r="J18" s="27"/>
      <c r="K18" s="20"/>
    </row>
    <row r="19" spans="2:1248" ht="15.75" customHeight="1" x14ac:dyDescent="0.5">
      <c r="B19" s="4"/>
      <c r="C19" s="23" t="s">
        <v>32</v>
      </c>
      <c r="D19" s="29">
        <f>D14*80%</f>
        <v>40000</v>
      </c>
      <c r="E19" s="20"/>
      <c r="F19" s="20"/>
      <c r="G19" s="29">
        <f>IF(D14&gt;240000,R15,IF(D14&gt;60000,SUM(R12:R13),R11))</f>
        <v>30000</v>
      </c>
      <c r="H19" s="25"/>
      <c r="I19" s="26"/>
      <c r="J19" s="27" t="s">
        <v>33</v>
      </c>
      <c r="K19" s="28"/>
    </row>
    <row r="20" spans="2:1248" ht="15.75" customHeight="1" x14ac:dyDescent="0.5">
      <c r="B20" s="4"/>
      <c r="C20" s="32"/>
      <c r="D20" s="33"/>
      <c r="E20" s="20"/>
      <c r="F20" s="20"/>
      <c r="G20" s="34"/>
      <c r="H20" s="25"/>
      <c r="I20" s="26"/>
      <c r="J20" s="27"/>
      <c r="K20" s="20"/>
    </row>
    <row r="21" spans="2:1248" ht="15.75" customHeight="1" x14ac:dyDescent="0.5">
      <c r="B21" s="4"/>
      <c r="C21" s="23" t="s">
        <v>34</v>
      </c>
      <c r="D21" s="29">
        <f>D15</f>
        <v>16666.666666666668</v>
      </c>
      <c r="E21" s="20"/>
      <c r="F21" s="20"/>
      <c r="G21" s="35" t="s">
        <v>6</v>
      </c>
      <c r="H21" s="25"/>
      <c r="I21" s="26"/>
      <c r="J21" s="36" t="s">
        <v>35</v>
      </c>
      <c r="K21" s="28"/>
    </row>
    <row r="22" spans="2:1248" ht="15.75" customHeight="1" x14ac:dyDescent="0.5">
      <c r="B22" s="4"/>
      <c r="C22" s="37" t="s">
        <v>36</v>
      </c>
      <c r="D22" s="29">
        <f>D19+D21</f>
        <v>56666.666666666672</v>
      </c>
      <c r="E22" s="20"/>
      <c r="F22" s="20"/>
      <c r="G22" s="29">
        <f>G19</f>
        <v>30000</v>
      </c>
      <c r="H22" s="25"/>
      <c r="I22" s="26"/>
      <c r="J22" s="59"/>
      <c r="K22" s="20"/>
    </row>
    <row r="23" spans="2:1248" ht="15.65" customHeight="1" x14ac:dyDescent="0.5">
      <c r="B23" s="4"/>
      <c r="C23" s="38" t="s">
        <v>37</v>
      </c>
      <c r="D23" s="38"/>
      <c r="E23" s="38"/>
      <c r="F23" s="20"/>
      <c r="G23" s="20"/>
      <c r="H23" s="25"/>
      <c r="I23" s="26"/>
      <c r="J23" s="27"/>
      <c r="K23" s="20"/>
    </row>
    <row r="24" spans="2:1248" ht="20.149999999999999" customHeight="1" x14ac:dyDescent="0.5">
      <c r="B24" s="4"/>
      <c r="C24" s="20"/>
      <c r="D24" s="30"/>
      <c r="E24" s="20"/>
      <c r="F24" s="20"/>
      <c r="G24" s="20"/>
      <c r="H24" s="25"/>
      <c r="I24" s="26"/>
      <c r="J24" s="27"/>
      <c r="K24" s="20"/>
    </row>
    <row r="25" spans="2:1248" ht="25" customHeight="1" x14ac:dyDescent="0.5">
      <c r="B25" s="4"/>
      <c r="C25" s="19" t="s">
        <v>38</v>
      </c>
      <c r="D25" s="19"/>
      <c r="E25" s="19"/>
      <c r="F25" s="19"/>
      <c r="G25" s="19"/>
      <c r="H25" s="25"/>
      <c r="I25" s="26"/>
      <c r="J25" s="60"/>
      <c r="K25" s="39"/>
    </row>
    <row r="26" spans="2:1248" ht="20.149999999999999" customHeight="1" x14ac:dyDescent="0.5">
      <c r="B26" s="4"/>
      <c r="C26" s="20"/>
      <c r="D26" s="30"/>
      <c r="E26" s="20"/>
      <c r="F26" s="20"/>
      <c r="G26" s="20"/>
      <c r="H26" s="25"/>
      <c r="I26" s="26"/>
      <c r="J26" s="27"/>
      <c r="K26" s="20"/>
    </row>
    <row r="27" spans="2:1248" s="9" customFormat="1" ht="17.5" customHeight="1" x14ac:dyDescent="0.5">
      <c r="B27" s="4"/>
      <c r="C27" s="67" t="s">
        <v>39</v>
      </c>
      <c r="D27" s="67"/>
      <c r="E27" s="67"/>
      <c r="F27" s="67"/>
      <c r="G27" s="67"/>
      <c r="H27" s="25"/>
      <c r="I27" s="26"/>
      <c r="J27" s="61"/>
      <c r="K27" s="40"/>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c r="AML27" s="1"/>
      <c r="AMM27" s="1"/>
      <c r="AMN27" s="1"/>
      <c r="AMO27" s="1"/>
      <c r="AMP27" s="1"/>
      <c r="AMQ27" s="1"/>
      <c r="AMR27" s="1"/>
      <c r="AMS27" s="1"/>
      <c r="AMT27" s="1"/>
      <c r="AMU27" s="1"/>
      <c r="AMV27" s="1"/>
      <c r="AMW27" s="1"/>
      <c r="AMX27" s="1"/>
      <c r="AMY27" s="1"/>
      <c r="AMZ27" s="1"/>
      <c r="ANA27" s="1"/>
      <c r="ANB27" s="1"/>
      <c r="ANC27" s="1"/>
      <c r="AND27" s="1"/>
      <c r="ANE27" s="1"/>
      <c r="ANF27" s="1"/>
      <c r="ANG27" s="1"/>
      <c r="ANH27" s="1"/>
      <c r="ANI27" s="1"/>
      <c r="ANJ27" s="1"/>
      <c r="ANK27" s="1"/>
      <c r="ANL27" s="1"/>
      <c r="ANM27" s="1"/>
      <c r="ANN27" s="1"/>
      <c r="ANO27" s="1"/>
      <c r="ANP27" s="1"/>
      <c r="ANQ27" s="1"/>
      <c r="ANR27" s="1"/>
      <c r="ANS27" s="1"/>
      <c r="ANT27" s="1"/>
      <c r="ANU27" s="1"/>
      <c r="ANV27" s="1"/>
      <c r="ANW27" s="1"/>
      <c r="ANX27" s="1"/>
      <c r="ANY27" s="1"/>
      <c r="ANZ27" s="1"/>
      <c r="AOA27" s="1"/>
      <c r="AOB27" s="1"/>
      <c r="AOC27" s="1"/>
      <c r="AOD27" s="1"/>
      <c r="AOE27" s="1"/>
      <c r="AOF27" s="1"/>
      <c r="AOG27" s="1"/>
      <c r="AOH27" s="1"/>
      <c r="AOI27" s="1"/>
      <c r="AOJ27" s="1"/>
      <c r="AOK27" s="1"/>
      <c r="AOL27" s="1"/>
      <c r="AOM27" s="1"/>
      <c r="AON27" s="1"/>
      <c r="AOO27" s="1"/>
      <c r="AOP27" s="1"/>
      <c r="AOQ27" s="1"/>
      <c r="AOR27" s="1"/>
      <c r="AOS27" s="1"/>
      <c r="AOT27" s="1"/>
      <c r="AOU27" s="1"/>
      <c r="AOV27" s="1"/>
      <c r="AOW27" s="1"/>
      <c r="AOX27" s="1"/>
      <c r="AOY27" s="1"/>
      <c r="AOZ27" s="1"/>
      <c r="APA27" s="1"/>
      <c r="APB27" s="1"/>
      <c r="APC27" s="1"/>
      <c r="APD27" s="1"/>
      <c r="APE27" s="1"/>
      <c r="APF27" s="1"/>
      <c r="APG27" s="1"/>
      <c r="APH27" s="1"/>
      <c r="API27" s="1"/>
      <c r="APJ27" s="1"/>
      <c r="APK27" s="1"/>
      <c r="APL27" s="1"/>
      <c r="APM27" s="1"/>
      <c r="APN27" s="1"/>
      <c r="APO27" s="1"/>
      <c r="APP27" s="1"/>
      <c r="APQ27" s="1"/>
      <c r="APR27" s="1"/>
      <c r="APS27" s="1"/>
      <c r="APT27" s="1"/>
      <c r="APU27" s="1"/>
      <c r="APV27" s="1"/>
      <c r="APW27" s="1"/>
      <c r="APX27" s="1"/>
      <c r="APY27" s="1"/>
      <c r="APZ27" s="1"/>
      <c r="AQA27" s="1"/>
      <c r="AQB27" s="1"/>
      <c r="AQC27" s="1"/>
      <c r="AQD27" s="1"/>
      <c r="AQE27" s="1"/>
      <c r="AQF27" s="1"/>
      <c r="AQG27" s="1"/>
      <c r="AQH27" s="1"/>
      <c r="AQI27" s="1"/>
      <c r="AQJ27" s="1"/>
      <c r="AQK27" s="1"/>
      <c r="AQL27" s="1"/>
      <c r="AQM27" s="1"/>
      <c r="AQN27" s="1"/>
      <c r="AQO27" s="1"/>
      <c r="AQP27" s="1"/>
      <c r="AQQ27" s="1"/>
      <c r="AQR27" s="1"/>
      <c r="AQS27" s="1"/>
      <c r="AQT27" s="1"/>
      <c r="AQU27" s="1"/>
      <c r="AQV27" s="1"/>
      <c r="AQW27" s="1"/>
      <c r="AQX27" s="1"/>
      <c r="AQY27" s="1"/>
      <c r="AQZ27" s="1"/>
      <c r="ARA27" s="1"/>
      <c r="ARB27" s="1"/>
      <c r="ARC27" s="1"/>
      <c r="ARD27" s="1"/>
      <c r="ARE27" s="1"/>
      <c r="ARF27" s="1"/>
      <c r="ARG27" s="1"/>
      <c r="ARH27" s="1"/>
      <c r="ARI27" s="1"/>
      <c r="ARJ27" s="1"/>
      <c r="ARK27" s="1"/>
      <c r="ARL27" s="1"/>
      <c r="ARM27" s="1"/>
      <c r="ARN27" s="1"/>
      <c r="ARO27" s="1"/>
      <c r="ARP27" s="1"/>
      <c r="ARQ27" s="1"/>
      <c r="ARR27" s="1"/>
      <c r="ARS27" s="1"/>
      <c r="ART27" s="1"/>
      <c r="ARU27" s="1"/>
      <c r="ARV27" s="1"/>
      <c r="ARW27" s="1"/>
      <c r="ARX27" s="1"/>
      <c r="ARY27" s="1"/>
      <c r="ARZ27" s="1"/>
      <c r="ASA27" s="1"/>
      <c r="ASB27" s="1"/>
      <c r="ASC27" s="1"/>
      <c r="ASD27" s="1"/>
      <c r="ASE27" s="1"/>
      <c r="ASF27" s="1"/>
      <c r="ASG27" s="1"/>
      <c r="ASH27" s="1"/>
      <c r="ASI27" s="1"/>
      <c r="ASJ27" s="1"/>
      <c r="ASK27" s="1"/>
      <c r="ASL27" s="1"/>
      <c r="ASM27" s="1"/>
      <c r="ASN27" s="1"/>
      <c r="ASO27" s="1"/>
      <c r="ASP27" s="1"/>
      <c r="ASQ27" s="1"/>
      <c r="ASR27" s="1"/>
      <c r="ASS27" s="1"/>
      <c r="AST27" s="1"/>
      <c r="ASU27" s="1"/>
      <c r="ASV27" s="1"/>
      <c r="ASW27" s="1"/>
      <c r="ASX27" s="1"/>
      <c r="ASY27" s="1"/>
      <c r="ASZ27" s="1"/>
      <c r="ATA27" s="1"/>
      <c r="ATB27" s="1"/>
      <c r="ATC27" s="1"/>
      <c r="ATD27" s="1"/>
      <c r="ATE27" s="1"/>
      <c r="ATF27" s="1"/>
      <c r="ATG27" s="1"/>
      <c r="ATH27" s="1"/>
      <c r="ATI27" s="1"/>
      <c r="ATJ27" s="1"/>
      <c r="ATK27" s="1"/>
      <c r="ATL27" s="1"/>
      <c r="ATM27" s="1"/>
      <c r="ATN27" s="1"/>
      <c r="ATO27" s="1"/>
      <c r="ATP27" s="1"/>
      <c r="ATQ27" s="1"/>
      <c r="ATR27" s="1"/>
      <c r="ATS27" s="1"/>
      <c r="ATT27" s="1"/>
      <c r="ATU27" s="1"/>
      <c r="ATV27" s="1"/>
      <c r="ATW27" s="1"/>
      <c r="ATX27" s="1"/>
      <c r="ATY27" s="1"/>
      <c r="ATZ27" s="1"/>
      <c r="AUA27" s="1"/>
      <c r="AUB27" s="1"/>
      <c r="AUC27" s="1"/>
      <c r="AUD27" s="1"/>
      <c r="AUE27" s="1"/>
      <c r="AUF27" s="1"/>
      <c r="AUG27" s="1"/>
      <c r="AUH27" s="1"/>
      <c r="AUI27" s="1"/>
      <c r="AUJ27" s="1"/>
      <c r="AUK27" s="1"/>
      <c r="AUL27" s="1"/>
      <c r="AUM27" s="1"/>
      <c r="AUN27" s="1"/>
      <c r="AUO27" s="1"/>
      <c r="AUP27" s="1"/>
      <c r="AUQ27" s="1"/>
      <c r="AUR27" s="1"/>
      <c r="AUS27" s="1"/>
      <c r="AUT27" s="1"/>
      <c r="AUU27" s="1"/>
      <c r="AUV27" s="1"/>
      <c r="AUW27" s="1"/>
      <c r="AUX27" s="1"/>
      <c r="AUY27" s="1"/>
      <c r="AUZ27" s="1"/>
    </row>
    <row r="28" spans="2:1248" ht="17.5" customHeight="1" x14ac:dyDescent="0.5">
      <c r="B28" s="4"/>
      <c r="C28" s="67"/>
      <c r="D28" s="67"/>
      <c r="E28" s="67"/>
      <c r="F28" s="67"/>
      <c r="G28" s="67"/>
      <c r="H28" s="25"/>
      <c r="I28" s="26"/>
      <c r="J28" s="61"/>
      <c r="K28" s="40"/>
    </row>
    <row r="29" spans="2:1248" ht="17.5" customHeight="1" x14ac:dyDescent="0.5">
      <c r="B29" s="4"/>
      <c r="C29" s="67"/>
      <c r="D29" s="67"/>
      <c r="E29" s="67"/>
      <c r="F29" s="67"/>
      <c r="G29" s="67"/>
      <c r="H29" s="25"/>
      <c r="I29" s="26"/>
      <c r="J29" s="27"/>
      <c r="K29" s="20"/>
    </row>
    <row r="30" spans="2:1248" ht="20.149999999999999" customHeight="1" x14ac:dyDescent="0.5">
      <c r="B30" s="4"/>
      <c r="C30" s="20"/>
      <c r="D30" s="20"/>
      <c r="E30" s="20"/>
      <c r="F30" s="20"/>
      <c r="G30" s="20"/>
      <c r="H30" s="25"/>
      <c r="I30" s="26"/>
      <c r="J30" s="27"/>
      <c r="K30" s="20"/>
    </row>
    <row r="31" spans="2:1248" ht="15.75" customHeight="1" x14ac:dyDescent="0.55000000000000004">
      <c r="B31" s="4"/>
      <c r="C31" s="73" t="s">
        <v>40</v>
      </c>
      <c r="D31" s="20"/>
      <c r="E31" s="20"/>
      <c r="F31" s="20"/>
      <c r="G31" s="20"/>
      <c r="H31" s="25"/>
      <c r="I31" s="26"/>
      <c r="J31" s="27"/>
      <c r="K31" s="20"/>
    </row>
    <row r="32" spans="2:1248" ht="15.75" customHeight="1" x14ac:dyDescent="0.5">
      <c r="B32" s="4"/>
      <c r="C32" s="20"/>
      <c r="D32" s="20"/>
      <c r="E32" s="20"/>
      <c r="F32" s="20"/>
      <c r="G32" s="20"/>
      <c r="H32" s="25"/>
      <c r="I32" s="26"/>
      <c r="J32" s="27"/>
      <c r="K32" s="20"/>
    </row>
    <row r="33" spans="2:18" ht="15.75" customHeight="1" x14ac:dyDescent="0.5">
      <c r="B33" s="4"/>
      <c r="C33" s="34" t="s">
        <v>41</v>
      </c>
      <c r="D33" s="24">
        <v>100</v>
      </c>
      <c r="E33" s="20"/>
      <c r="F33" s="41"/>
      <c r="G33" s="20"/>
      <c r="H33" s="25"/>
      <c r="I33" s="26"/>
      <c r="J33" s="27" t="s">
        <v>42</v>
      </c>
      <c r="K33" s="20"/>
    </row>
    <row r="34" spans="2:18" ht="15.75" customHeight="1" x14ac:dyDescent="0.5">
      <c r="B34" s="4"/>
      <c r="C34" s="34" t="s">
        <v>43</v>
      </c>
      <c r="D34" s="24">
        <v>75</v>
      </c>
      <c r="E34" s="42"/>
      <c r="F34" s="42"/>
      <c r="G34" s="42"/>
      <c r="H34" s="25"/>
      <c r="I34" s="26"/>
      <c r="J34" s="27" t="s">
        <v>44</v>
      </c>
      <c r="K34" s="43"/>
    </row>
    <row r="35" spans="2:18" ht="15.75" customHeight="1" x14ac:dyDescent="0.5">
      <c r="B35" s="4"/>
      <c r="C35" s="34"/>
      <c r="D35" s="34"/>
      <c r="E35" s="20"/>
      <c r="F35" s="43"/>
      <c r="G35" s="43"/>
      <c r="H35" s="25"/>
      <c r="I35" s="26"/>
      <c r="J35" s="62"/>
      <c r="K35" s="43"/>
    </row>
    <row r="36" spans="2:18" ht="15.75" customHeight="1" x14ac:dyDescent="0.5">
      <c r="B36" s="4"/>
      <c r="C36" s="44" t="s">
        <v>0</v>
      </c>
      <c r="D36" s="45">
        <v>0</v>
      </c>
      <c r="E36" s="43" t="s">
        <v>1</v>
      </c>
      <c r="F36" s="43"/>
      <c r="G36" s="43"/>
      <c r="H36" s="25"/>
      <c r="I36" s="26"/>
      <c r="J36" s="62"/>
      <c r="K36" s="43"/>
    </row>
    <row r="37" spans="2:18" ht="15.75" customHeight="1" x14ac:dyDescent="0.5">
      <c r="B37" s="4"/>
      <c r="C37" s="44"/>
      <c r="D37" s="46"/>
      <c r="E37" s="28"/>
      <c r="F37" s="43"/>
      <c r="G37" s="43"/>
      <c r="H37" s="25"/>
      <c r="I37" s="26"/>
      <c r="J37" s="62"/>
      <c r="K37" s="43"/>
    </row>
    <row r="38" spans="2:18" ht="15.75" customHeight="1" x14ac:dyDescent="0.5">
      <c r="B38" s="4"/>
      <c r="C38" s="34"/>
      <c r="D38" s="34"/>
      <c r="E38" s="20"/>
      <c r="F38" s="43"/>
      <c r="G38" s="43"/>
      <c r="H38" s="25"/>
      <c r="I38" s="26"/>
      <c r="J38" s="62"/>
      <c r="K38" s="43"/>
    </row>
    <row r="39" spans="2:18" ht="15.75" customHeight="1" x14ac:dyDescent="0.5">
      <c r="B39" s="4"/>
      <c r="C39" s="34" t="s">
        <v>2</v>
      </c>
      <c r="D39" s="47">
        <v>0.4</v>
      </c>
      <c r="E39" s="20"/>
      <c r="F39" s="42"/>
      <c r="G39" s="42"/>
      <c r="H39" s="25"/>
      <c r="I39" s="26"/>
      <c r="J39" s="27" t="s">
        <v>45</v>
      </c>
      <c r="K39" s="43"/>
      <c r="O39" s="11">
        <v>0.2</v>
      </c>
      <c r="P39" s="11"/>
      <c r="Q39" s="11">
        <v>0</v>
      </c>
    </row>
    <row r="40" spans="2:18" ht="15.75" customHeight="1" x14ac:dyDescent="0.5">
      <c r="B40" s="4"/>
      <c r="C40" s="34" t="s">
        <v>46</v>
      </c>
      <c r="D40" s="47">
        <v>0.08</v>
      </c>
      <c r="E40" s="20"/>
      <c r="F40" s="43"/>
      <c r="G40" s="42"/>
      <c r="H40" s="25"/>
      <c r="I40" s="26"/>
      <c r="J40" s="27" t="s">
        <v>45</v>
      </c>
      <c r="K40" s="43"/>
      <c r="O40" s="11">
        <v>0.4</v>
      </c>
      <c r="P40" s="11"/>
      <c r="Q40" s="11">
        <v>0.1075</v>
      </c>
    </row>
    <row r="41" spans="2:18" ht="15.75" customHeight="1" x14ac:dyDescent="0.5">
      <c r="B41" s="4"/>
      <c r="C41" s="48" t="s">
        <v>47</v>
      </c>
      <c r="D41" s="47">
        <v>0.35749999999999998</v>
      </c>
      <c r="E41" s="43"/>
      <c r="F41" s="43"/>
      <c r="G41" s="43"/>
      <c r="H41" s="25"/>
      <c r="I41" s="26"/>
      <c r="J41" s="27" t="s">
        <v>45</v>
      </c>
      <c r="K41" s="43"/>
      <c r="O41" s="11">
        <v>0.45</v>
      </c>
      <c r="P41" s="11"/>
      <c r="Q41" s="11">
        <v>0.35749999999999998</v>
      </c>
    </row>
    <row r="42" spans="2:18" ht="15.75" customHeight="1" x14ac:dyDescent="0.5">
      <c r="B42" s="4"/>
      <c r="C42" s="34"/>
      <c r="D42" s="48"/>
      <c r="E42" s="20"/>
      <c r="F42" s="43"/>
      <c r="G42" s="43"/>
      <c r="H42" s="25"/>
      <c r="I42" s="26"/>
      <c r="J42" s="62"/>
      <c r="K42" s="43"/>
      <c r="O42" s="11"/>
      <c r="P42" s="11"/>
      <c r="Q42" s="11">
        <v>0.39350000000000002</v>
      </c>
    </row>
    <row r="43" spans="2:18" ht="15.75" customHeight="1" x14ac:dyDescent="0.5">
      <c r="B43" s="4"/>
      <c r="C43" s="34" t="s">
        <v>3</v>
      </c>
      <c r="D43" s="45">
        <v>19</v>
      </c>
      <c r="E43" s="20" t="s">
        <v>1</v>
      </c>
      <c r="F43" s="43"/>
      <c r="G43" s="42"/>
      <c r="H43" s="25"/>
      <c r="I43" s="26"/>
      <c r="J43" s="63" t="s">
        <v>57</v>
      </c>
      <c r="K43" s="43"/>
    </row>
    <row r="44" spans="2:18" ht="15.75" customHeight="1" x14ac:dyDescent="0.5">
      <c r="B44" s="4"/>
      <c r="C44" s="34" t="s">
        <v>48</v>
      </c>
      <c r="D44" s="45">
        <v>15</v>
      </c>
      <c r="E44" s="20" t="s">
        <v>1</v>
      </c>
      <c r="F44" s="42"/>
      <c r="G44" s="42"/>
      <c r="H44" s="25"/>
      <c r="I44" s="26"/>
      <c r="J44" s="63"/>
      <c r="K44" s="43"/>
    </row>
    <row r="45" spans="2:18" ht="20.149999999999999" customHeight="1" x14ac:dyDescent="0.5">
      <c r="B45" s="4"/>
      <c r="C45" s="34"/>
      <c r="D45" s="20"/>
      <c r="E45" s="20"/>
      <c r="F45" s="20"/>
      <c r="G45" s="20"/>
      <c r="H45" s="25"/>
      <c r="I45" s="26"/>
      <c r="J45" s="64"/>
      <c r="K45" s="20"/>
      <c r="N45" s="12" t="s">
        <v>49</v>
      </c>
      <c r="O45" s="10"/>
    </row>
    <row r="46" spans="2:18" ht="15.75" customHeight="1" x14ac:dyDescent="0.55000000000000004">
      <c r="B46" s="4"/>
      <c r="C46" s="73" t="s">
        <v>50</v>
      </c>
      <c r="D46" s="20"/>
      <c r="E46" s="20"/>
      <c r="F46" s="20"/>
      <c r="G46" s="20"/>
      <c r="H46" s="25"/>
      <c r="I46" s="26"/>
      <c r="J46" s="27"/>
      <c r="K46" s="20"/>
      <c r="N46" s="10"/>
      <c r="O46" s="10"/>
    </row>
    <row r="47" spans="2:18" ht="20.149999999999999" customHeight="1" x14ac:dyDescent="0.5">
      <c r="B47" s="4"/>
      <c r="C47" s="28"/>
      <c r="D47" s="20"/>
      <c r="E47" s="20"/>
      <c r="F47" s="28"/>
      <c r="G47" s="20"/>
      <c r="H47" s="25"/>
      <c r="I47" s="26"/>
      <c r="J47" s="27"/>
      <c r="K47" s="20"/>
      <c r="N47" s="13">
        <f>D34*(100-D36)/100</f>
        <v>75</v>
      </c>
      <c r="O47" s="13">
        <f>D34*(D36)/100</f>
        <v>0</v>
      </c>
    </row>
    <row r="48" spans="2:18" ht="15.75" customHeight="1" x14ac:dyDescent="0.55000000000000004">
      <c r="B48" s="4"/>
      <c r="C48" s="73" t="s">
        <v>30</v>
      </c>
      <c r="D48" s="20"/>
      <c r="E48" s="20"/>
      <c r="F48" s="73" t="s">
        <v>51</v>
      </c>
      <c r="G48" s="20"/>
      <c r="H48" s="25"/>
      <c r="I48" s="26"/>
      <c r="J48" s="27"/>
      <c r="K48" s="20"/>
      <c r="N48" s="13">
        <f>SUM(N51*D40)</f>
        <v>11.538399999999999</v>
      </c>
      <c r="O48" s="13"/>
      <c r="Q48" s="14"/>
      <c r="R48" s="15"/>
    </row>
    <row r="49" spans="2:15" ht="20.149999999999999" customHeight="1" x14ac:dyDescent="0.5">
      <c r="B49" s="4"/>
      <c r="C49" s="20"/>
      <c r="D49" s="20"/>
      <c r="E49" s="20"/>
      <c r="F49" s="20"/>
      <c r="G49" s="20"/>
      <c r="H49" s="25"/>
      <c r="I49" s="26"/>
      <c r="J49" s="27"/>
      <c r="K49" s="20"/>
      <c r="N49" s="13">
        <f>SUM(N51*(D39))</f>
        <v>57.692</v>
      </c>
      <c r="O49" s="13"/>
    </row>
    <row r="50" spans="2:15" ht="15.75" customHeight="1" x14ac:dyDescent="0.5">
      <c r="B50" s="4"/>
      <c r="C50" s="49" t="s">
        <v>4</v>
      </c>
      <c r="D50" s="20"/>
      <c r="E50" s="20"/>
      <c r="F50" s="49" t="s">
        <v>4</v>
      </c>
      <c r="G50" s="20"/>
      <c r="H50" s="25"/>
      <c r="I50" s="26"/>
      <c r="J50" s="27"/>
      <c r="K50" s="20"/>
      <c r="N50" s="13"/>
      <c r="O50" s="13">
        <f>SUM(O51*(D41))</f>
        <v>0</v>
      </c>
    </row>
    <row r="51" spans="2:15" ht="15.75" customHeight="1" x14ac:dyDescent="0.5">
      <c r="B51" s="4"/>
      <c r="C51" s="34" t="s">
        <v>5</v>
      </c>
      <c r="D51" s="50" t="s">
        <v>6</v>
      </c>
      <c r="E51" s="20"/>
      <c r="F51" s="34" t="s">
        <v>5</v>
      </c>
      <c r="G51" s="29">
        <f>D34</f>
        <v>75</v>
      </c>
      <c r="H51" s="25"/>
      <c r="I51" s="26"/>
      <c r="J51" s="65"/>
      <c r="K51" s="20"/>
      <c r="N51" s="13">
        <f>ROUNDDOWN(SUM(N47/(1-((D39)+(D40)))),2)</f>
        <v>144.22999999999999</v>
      </c>
      <c r="O51" s="13">
        <f>ROUNDDOWN(SUM(O47/(1-(D41))),2)</f>
        <v>0</v>
      </c>
    </row>
    <row r="52" spans="2:15" ht="15.75" customHeight="1" x14ac:dyDescent="0.5">
      <c r="B52" s="4"/>
      <c r="C52" s="34" t="s">
        <v>7</v>
      </c>
      <c r="D52" s="50" t="s">
        <v>6</v>
      </c>
      <c r="E52" s="20"/>
      <c r="F52" s="34" t="s">
        <v>7</v>
      </c>
      <c r="G52" s="29">
        <f>N48</f>
        <v>11.538399999999999</v>
      </c>
      <c r="H52" s="25"/>
      <c r="I52" s="26"/>
      <c r="J52" s="65"/>
      <c r="K52" s="20"/>
      <c r="N52" s="13"/>
      <c r="O52" s="13"/>
    </row>
    <row r="53" spans="2:15" ht="15.75" customHeight="1" x14ac:dyDescent="0.5">
      <c r="B53" s="4"/>
      <c r="C53" s="34" t="s">
        <v>8</v>
      </c>
      <c r="D53" s="50" t="s">
        <v>6</v>
      </c>
      <c r="E53" s="20"/>
      <c r="F53" s="34" t="s">
        <v>8</v>
      </c>
      <c r="G53" s="29">
        <f>N49</f>
        <v>57.692</v>
      </c>
      <c r="H53" s="25"/>
      <c r="I53" s="26"/>
      <c r="J53" s="65"/>
      <c r="K53" s="20"/>
      <c r="N53" s="13"/>
      <c r="O53" s="13"/>
    </row>
    <row r="54" spans="2:15" ht="15.75" customHeight="1" x14ac:dyDescent="0.5">
      <c r="B54" s="4"/>
      <c r="C54" s="20"/>
      <c r="D54" s="51"/>
      <c r="E54" s="20"/>
      <c r="F54" s="48" t="s">
        <v>52</v>
      </c>
      <c r="G54" s="29">
        <f>O50</f>
        <v>0</v>
      </c>
      <c r="H54" s="25"/>
      <c r="I54" s="26"/>
      <c r="J54" s="27"/>
      <c r="K54" s="20"/>
      <c r="N54" s="13"/>
      <c r="O54" s="13"/>
    </row>
    <row r="55" spans="2:15" ht="15.75" customHeight="1" x14ac:dyDescent="0.5">
      <c r="B55" s="4"/>
      <c r="C55" s="20"/>
      <c r="D55" s="20"/>
      <c r="E55" s="20"/>
      <c r="F55" s="34" t="s">
        <v>9</v>
      </c>
      <c r="G55" s="29">
        <f>O51+N51</f>
        <v>144.22999999999999</v>
      </c>
      <c r="H55" s="25"/>
      <c r="I55" s="26"/>
      <c r="J55" s="27"/>
      <c r="K55" s="20"/>
      <c r="N55" s="13">
        <f>SUM(N51*(D44/100))</f>
        <v>21.634499999999999</v>
      </c>
      <c r="O55" s="13"/>
    </row>
    <row r="56" spans="2:15" ht="15.75" customHeight="1" x14ac:dyDescent="0.5">
      <c r="B56" s="4"/>
      <c r="C56" s="20"/>
      <c r="D56" s="20"/>
      <c r="E56" s="20"/>
      <c r="F56" s="20"/>
      <c r="G56" s="20"/>
      <c r="H56" s="25"/>
      <c r="I56" s="26"/>
      <c r="J56" s="27"/>
      <c r="K56" s="20"/>
      <c r="N56" s="13"/>
      <c r="O56" s="13"/>
    </row>
    <row r="57" spans="2:15" ht="15.75" customHeight="1" x14ac:dyDescent="0.5">
      <c r="B57" s="4"/>
      <c r="C57" s="49" t="s">
        <v>10</v>
      </c>
      <c r="D57" s="20"/>
      <c r="E57" s="20"/>
      <c r="F57" s="49" t="s">
        <v>10</v>
      </c>
      <c r="G57" s="20"/>
      <c r="H57" s="25"/>
      <c r="I57" s="26"/>
      <c r="J57" s="27"/>
      <c r="K57" s="20"/>
      <c r="N57" s="13">
        <f>SUM(N51+N55)</f>
        <v>165.86449999999999</v>
      </c>
      <c r="O57" s="13">
        <f>SUM(O51+O55)</f>
        <v>0</v>
      </c>
    </row>
    <row r="58" spans="2:15" ht="15.75" customHeight="1" x14ac:dyDescent="0.5">
      <c r="B58" s="4"/>
      <c r="C58" s="34" t="s">
        <v>5</v>
      </c>
      <c r="D58" s="29">
        <f>D33</f>
        <v>100</v>
      </c>
      <c r="E58" s="20"/>
      <c r="F58" s="34" t="s">
        <v>5</v>
      </c>
      <c r="G58" s="35" t="s">
        <v>6</v>
      </c>
      <c r="H58" s="25"/>
      <c r="I58" s="26"/>
      <c r="J58" s="65"/>
      <c r="K58" s="20"/>
      <c r="N58" s="16"/>
      <c r="O58" s="10"/>
    </row>
    <row r="59" spans="2:15" ht="15.75" customHeight="1" x14ac:dyDescent="0.5">
      <c r="B59" s="4"/>
      <c r="C59" s="34" t="s">
        <v>11</v>
      </c>
      <c r="D59" s="50" t="s">
        <v>6</v>
      </c>
      <c r="E59" s="20"/>
      <c r="F59" s="34" t="s">
        <v>11</v>
      </c>
      <c r="G59" s="29">
        <f>N55</f>
        <v>21.634499999999999</v>
      </c>
      <c r="H59" s="25"/>
      <c r="I59" s="26"/>
      <c r="J59" s="65"/>
      <c r="K59" s="20"/>
      <c r="N59" s="10"/>
      <c r="O59" s="10"/>
    </row>
    <row r="60" spans="2:15" ht="15.75" customHeight="1" x14ac:dyDescent="0.5">
      <c r="B60" s="4"/>
      <c r="C60" s="20"/>
      <c r="D60" s="52"/>
      <c r="E60" s="20"/>
      <c r="F60" s="20"/>
      <c r="G60" s="33"/>
      <c r="H60" s="25"/>
      <c r="I60" s="26"/>
      <c r="J60" s="27"/>
      <c r="K60" s="20"/>
    </row>
    <row r="61" spans="2:15" ht="15.75" customHeight="1" x14ac:dyDescent="0.5">
      <c r="B61" s="4"/>
      <c r="C61" s="53" t="s">
        <v>53</v>
      </c>
      <c r="D61" s="29">
        <f>D33</f>
        <v>100</v>
      </c>
      <c r="E61" s="20"/>
      <c r="F61" s="53" t="s">
        <v>53</v>
      </c>
      <c r="G61" s="29">
        <f>SUM(G55+G59)</f>
        <v>165.86449999999999</v>
      </c>
      <c r="H61" s="25"/>
      <c r="I61" s="26"/>
      <c r="J61" s="27"/>
      <c r="K61" s="20"/>
    </row>
    <row r="62" spans="2:15" ht="15.75" customHeight="1" x14ac:dyDescent="0.5">
      <c r="B62" s="4"/>
      <c r="C62" s="54"/>
      <c r="D62" s="33"/>
      <c r="E62" s="20"/>
      <c r="F62" s="54"/>
      <c r="G62" s="33"/>
      <c r="H62" s="25"/>
      <c r="I62" s="26"/>
      <c r="J62" s="27"/>
      <c r="K62" s="20"/>
    </row>
    <row r="63" spans="2:15" ht="15.75" customHeight="1" x14ac:dyDescent="0.5">
      <c r="B63" s="4"/>
      <c r="C63" s="55" t="s">
        <v>12</v>
      </c>
      <c r="D63" s="29">
        <f>D33*D43%</f>
        <v>19</v>
      </c>
      <c r="E63" s="20"/>
      <c r="F63" s="55" t="s">
        <v>12</v>
      </c>
      <c r="G63" s="29">
        <f>((G61*((100-D36)/100)))*(D43/100)</f>
        <v>31.514254999999999</v>
      </c>
      <c r="H63" s="25"/>
      <c r="I63" s="26"/>
      <c r="J63" s="66" t="s">
        <v>54</v>
      </c>
      <c r="K63" s="43"/>
    </row>
    <row r="64" spans="2:15" ht="15.75" customHeight="1" x14ac:dyDescent="0.5">
      <c r="B64" s="4"/>
      <c r="C64" s="20"/>
      <c r="D64" s="33"/>
      <c r="E64" s="20"/>
      <c r="F64" s="20"/>
      <c r="G64" s="33"/>
      <c r="H64" s="25"/>
      <c r="I64" s="26"/>
      <c r="J64" s="27"/>
      <c r="K64" s="20"/>
    </row>
    <row r="65" spans="2:13" ht="15.75" customHeight="1" x14ac:dyDescent="0.5">
      <c r="B65" s="4"/>
      <c r="C65" s="49" t="s">
        <v>13</v>
      </c>
      <c r="D65" s="29">
        <f>SUM(D61-D63)</f>
        <v>81</v>
      </c>
      <c r="E65" s="20"/>
      <c r="F65" s="49" t="s">
        <v>13</v>
      </c>
      <c r="G65" s="29">
        <f>G61-G63</f>
        <v>134.350245</v>
      </c>
      <c r="H65" s="25"/>
      <c r="I65" s="26"/>
      <c r="J65" s="27"/>
      <c r="K65" s="20"/>
    </row>
    <row r="66" spans="2:13" ht="15.75" customHeight="1" x14ac:dyDescent="0.5">
      <c r="B66" s="4"/>
      <c r="C66" s="20"/>
      <c r="D66" s="20"/>
      <c r="E66" s="20"/>
      <c r="F66" s="20"/>
      <c r="G66" s="34"/>
      <c r="H66" s="25"/>
      <c r="I66" s="26"/>
      <c r="J66" s="27"/>
      <c r="K66" s="20"/>
    </row>
    <row r="67" spans="2:13" ht="15.5" customHeight="1" x14ac:dyDescent="0.5">
      <c r="B67" s="4"/>
      <c r="C67" s="70" t="s">
        <v>64</v>
      </c>
      <c r="D67" s="70"/>
      <c r="E67" s="70"/>
      <c r="F67" s="70"/>
      <c r="G67" s="56">
        <f>G65-D65</f>
        <v>53.350245000000001</v>
      </c>
      <c r="H67" s="25"/>
      <c r="I67" s="26"/>
      <c r="J67" s="27"/>
      <c r="K67" s="20"/>
      <c r="M67" s="17"/>
    </row>
    <row r="68" spans="2:13" s="17" customFormat="1" ht="15.75" customHeight="1" x14ac:dyDescent="0.5">
      <c r="B68" s="4"/>
      <c r="C68" s="70"/>
      <c r="D68" s="70"/>
      <c r="E68" s="70"/>
      <c r="F68" s="70"/>
      <c r="G68" s="57"/>
      <c r="H68" s="25"/>
      <c r="I68" s="26"/>
      <c r="J68" s="27"/>
      <c r="K68" s="20"/>
      <c r="L68" s="1"/>
      <c r="M68" s="1"/>
    </row>
    <row r="69" spans="2:13" ht="25" customHeight="1" x14ac:dyDescent="0.5">
      <c r="B69" s="4"/>
      <c r="C69" s="20"/>
      <c r="D69" s="20"/>
      <c r="E69" s="20"/>
      <c r="F69" s="20"/>
      <c r="G69" s="71" t="s">
        <v>63</v>
      </c>
      <c r="H69" s="25"/>
      <c r="I69" s="26"/>
      <c r="J69" s="27"/>
      <c r="K69" s="20"/>
    </row>
    <row r="70" spans="2:13" ht="15.75" customHeight="1" x14ac:dyDescent="0.55000000000000004">
      <c r="B70" s="4"/>
      <c r="C70" s="72" t="s">
        <v>58</v>
      </c>
      <c r="D70" s="20"/>
      <c r="E70" s="20"/>
      <c r="F70" s="20"/>
      <c r="G70" s="20"/>
      <c r="H70" s="25"/>
      <c r="I70" s="26"/>
      <c r="J70" s="27"/>
      <c r="K70" s="20"/>
    </row>
    <row r="71" spans="2:13" ht="15.75" customHeight="1" x14ac:dyDescent="0.5">
      <c r="B71" s="4"/>
      <c r="C71" s="69" t="s">
        <v>59</v>
      </c>
      <c r="D71" s="18"/>
      <c r="E71" s="18"/>
      <c r="F71" s="18"/>
      <c r="G71" s="18"/>
      <c r="H71" s="25"/>
      <c r="I71" s="26"/>
      <c r="J71" s="27"/>
      <c r="K71" s="20"/>
    </row>
    <row r="72" spans="2:13" ht="15.75" customHeight="1" x14ac:dyDescent="0.5">
      <c r="B72" s="4"/>
      <c r="C72" s="18"/>
      <c r="D72" s="18"/>
      <c r="E72" s="18"/>
      <c r="F72" s="18"/>
      <c r="G72" s="18"/>
      <c r="H72" s="25"/>
      <c r="I72" s="26"/>
      <c r="J72" s="27"/>
      <c r="K72" s="20"/>
    </row>
    <row r="73" spans="2:13" ht="15.75" customHeight="1" x14ac:dyDescent="0.5">
      <c r="B73" s="4"/>
      <c r="C73" s="58" t="s">
        <v>56</v>
      </c>
      <c r="D73" s="18"/>
      <c r="E73" s="18"/>
      <c r="F73" s="18"/>
      <c r="G73" s="18"/>
      <c r="H73" s="25"/>
      <c r="I73" s="26"/>
      <c r="J73" s="27"/>
      <c r="K73" s="20"/>
    </row>
    <row r="74" spans="2:13" ht="15.75" customHeight="1" x14ac:dyDescent="0.5">
      <c r="B74" s="4"/>
      <c r="C74" s="20"/>
      <c r="D74" s="20"/>
      <c r="E74" s="20"/>
      <c r="F74" s="20"/>
      <c r="G74" s="20"/>
      <c r="H74" s="25"/>
      <c r="I74" s="26"/>
      <c r="J74" s="27"/>
      <c r="K74" s="20"/>
    </row>
    <row r="75" spans="2:13" ht="15.75" customHeight="1" x14ac:dyDescent="0.5">
      <c r="B75" s="4"/>
      <c r="C75" s="69" t="s">
        <v>60</v>
      </c>
      <c r="D75" s="18"/>
      <c r="E75" s="18"/>
      <c r="F75" s="18"/>
      <c r="G75" s="18"/>
      <c r="H75" s="25"/>
      <c r="I75" s="26"/>
      <c r="J75" s="27"/>
      <c r="K75" s="20"/>
    </row>
    <row r="76" spans="2:13" ht="15.75" customHeight="1" x14ac:dyDescent="0.5">
      <c r="B76" s="4"/>
      <c r="C76" s="18"/>
      <c r="D76" s="18"/>
      <c r="E76" s="18"/>
      <c r="F76" s="18"/>
      <c r="G76" s="18"/>
      <c r="H76" s="25"/>
      <c r="I76" s="26"/>
      <c r="J76" s="27"/>
      <c r="K76" s="20"/>
    </row>
    <row r="77" spans="2:13" ht="15.75" customHeight="1" x14ac:dyDescent="0.5">
      <c r="B77" s="4"/>
      <c r="C77" s="20"/>
      <c r="D77" s="20"/>
      <c r="E77" s="20"/>
      <c r="F77" s="20"/>
      <c r="G77" s="20"/>
      <c r="H77" s="25"/>
      <c r="I77" s="26"/>
      <c r="J77" s="27"/>
      <c r="K77" s="20"/>
    </row>
    <row r="78" spans="2:13" ht="15.75" customHeight="1" x14ac:dyDescent="0.5">
      <c r="B78" s="4"/>
      <c r="C78" s="69" t="s">
        <v>61</v>
      </c>
      <c r="D78" s="18"/>
      <c r="E78" s="18"/>
      <c r="F78" s="18"/>
      <c r="G78" s="18"/>
      <c r="H78" s="25"/>
      <c r="I78" s="26"/>
      <c r="J78" s="27"/>
      <c r="K78" s="20"/>
    </row>
    <row r="79" spans="2:13" ht="15.75" customHeight="1" x14ac:dyDescent="0.5">
      <c r="B79" s="4"/>
      <c r="C79" s="18"/>
      <c r="D79" s="18"/>
      <c r="E79" s="18"/>
      <c r="F79" s="18"/>
      <c r="G79" s="18"/>
      <c r="H79" s="25"/>
      <c r="I79" s="26"/>
      <c r="J79" s="27"/>
      <c r="K79" s="20"/>
    </row>
    <row r="80" spans="2:13" ht="15.75" customHeight="1" x14ac:dyDescent="0.5">
      <c r="B80" s="4"/>
      <c r="C80" s="20"/>
      <c r="D80" s="20"/>
      <c r="E80" s="20"/>
      <c r="F80" s="20"/>
      <c r="G80" s="20"/>
      <c r="H80" s="25"/>
      <c r="I80" s="26"/>
      <c r="J80" s="27"/>
      <c r="K80" s="20"/>
    </row>
    <row r="81" spans="2:11" ht="15.75" customHeight="1" x14ac:dyDescent="0.5">
      <c r="B81" s="4"/>
      <c r="C81" s="20" t="s">
        <v>62</v>
      </c>
      <c r="D81" s="20"/>
      <c r="E81" s="20"/>
      <c r="F81" s="20"/>
      <c r="G81" s="20"/>
      <c r="H81" s="25"/>
      <c r="I81" s="26"/>
      <c r="J81" s="27"/>
      <c r="K81" s="20"/>
    </row>
    <row r="82" spans="2:11" ht="15.75" customHeight="1" x14ac:dyDescent="0.3">
      <c r="B82" s="4"/>
      <c r="C82" s="4"/>
      <c r="D82" s="4"/>
      <c r="E82" s="4"/>
      <c r="F82" s="4"/>
      <c r="G82" s="4"/>
      <c r="H82" s="4"/>
      <c r="I82" s="4"/>
      <c r="J82" s="4"/>
      <c r="K82" s="4"/>
    </row>
  </sheetData>
  <sheetProtection algorithmName="SHA-512" hashValue="RKoIAr+c7BZYY/rzzrOH9oo09mSH7OhFrxOw7IYEnvXoLH31zv9QuZnZNTkrjNO2XTp4yUNqlKJVS6dB7InbGg==" saltValue="xnzfAb42Y4em5rSgfMcZgg==" spinCount="100000" sheet="1" objects="1" scenarios="1"/>
  <mergeCells count="15">
    <mergeCell ref="C73:G73"/>
    <mergeCell ref="C67:F68"/>
    <mergeCell ref="G67:G68"/>
    <mergeCell ref="B2:K7"/>
    <mergeCell ref="J21:J22"/>
    <mergeCell ref="J43:J45"/>
    <mergeCell ref="C9:G9"/>
    <mergeCell ref="C11:G12"/>
    <mergeCell ref="C23:E23"/>
    <mergeCell ref="C25:G25"/>
    <mergeCell ref="C27:G29"/>
    <mergeCell ref="C36:C37"/>
    <mergeCell ref="C71:G72"/>
    <mergeCell ref="C75:G76"/>
    <mergeCell ref="C78:G79"/>
  </mergeCells>
  <dataValidations count="2">
    <dataValidation type="list" allowBlank="1" showInputMessage="1" showErrorMessage="1" sqref="D41" xr:uid="{156A1D45-5F96-4F69-92AA-909709547416}">
      <formula1>$Q$39:$Q$42</formula1>
    </dataValidation>
    <dataValidation type="list" allowBlank="1" showInputMessage="1" showErrorMessage="1" sqref="D39" xr:uid="{C76EFC96-B734-47CB-BDC6-FC08527E90D7}">
      <formula1>$O$39:$O$41</formula1>
    </dataValidation>
  </dataValidations>
  <hyperlinks>
    <hyperlink ref="C73" r:id="rId1" xr:uid="{653608D4-FDB8-4510-8F27-02268A3335D7}"/>
  </hyperlinks>
  <pageMargins left="0.7" right="0.7" top="0.75" bottom="0.75" header="0.3" footer="0.3"/>
  <pageSetup paperSize="9" scale="44"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76108DE8FEF1448B564B4C214AFA28" ma:contentTypeVersion="21" ma:contentTypeDescription="Create a new document." ma:contentTypeScope="" ma:versionID="c8a50d67e1fb2b6b1469ce73219750af">
  <xsd:schema xmlns:xsd="http://www.w3.org/2001/XMLSchema" xmlns:xs="http://www.w3.org/2001/XMLSchema" xmlns:p="http://schemas.microsoft.com/office/2006/metadata/properties" xmlns:ns2="b76bb2da-b7c2-4e3b-a25c-d0cf76d835e2" xmlns:ns3="8d959d4e-c993-4d41-af39-0c4a2c87f2b0" targetNamespace="http://schemas.microsoft.com/office/2006/metadata/properties" ma:root="true" ma:fieldsID="7cf49dc4d3cb32d1d22f8e9958ceee95" ns2:_="" ns3:_="">
    <xsd:import namespace="b76bb2da-b7c2-4e3b-a25c-d0cf76d835e2"/>
    <xsd:import namespace="8d959d4e-c993-4d41-af39-0c4a2c87f2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xpiry" minOccurs="0"/>
                <xsd:element ref="ns2:Gimms_x0020_record"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bb2da-b7c2-4e3b-a25c-d0cf76d83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Expiry" ma:index="16" nillable="true" ma:displayName="Expiry" ma:internalName="Expiry">
      <xsd:simpleType>
        <xsd:restriction base="dms:Text">
          <xsd:maxLength value="255"/>
        </xsd:restriction>
      </xsd:simpleType>
    </xsd:element>
    <xsd:element name="Gimms_x0020_record" ma:index="17" nillable="true" ma:displayName="Gimms record" ma:internalName="Gimms_x0020_record">
      <xsd:simpleType>
        <xsd:restriction base="dms:Text">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3c266f-2106-44df-968c-0e87208a8d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959d4e-c993-4d41-af39-0c4a2c87f2b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9141664-cf30-4052-a897-737ebf6dc758}" ma:internalName="TaxCatchAll" ma:showField="CatchAllData" ma:web="8d959d4e-c993-4d41-af39-0c4a2c87f2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imms_x0020_record xmlns="b76bb2da-b7c2-4e3b-a25c-d0cf76d835e2" xsi:nil="true"/>
    <Expiry xmlns="b76bb2da-b7c2-4e3b-a25c-d0cf76d835e2" xsi:nil="true"/>
    <TaxCatchAll xmlns="8d959d4e-c993-4d41-af39-0c4a2c87f2b0" xsi:nil="true"/>
    <lcf76f155ced4ddcb4097134ff3c332f xmlns="b76bb2da-b7c2-4e3b-a25c-d0cf76d835e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EDB2F5-B850-42DF-B993-A599660BD5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bb2da-b7c2-4e3b-a25c-d0cf76d835e2"/>
    <ds:schemaRef ds:uri="8d959d4e-c993-4d41-af39-0c4a2c87f2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F6759A-411C-47A4-81C7-443EA41B1022}">
  <ds:schemaRefs>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8d959d4e-c993-4d41-af39-0c4a2c87f2b0"/>
    <ds:schemaRef ds:uri="b76bb2da-b7c2-4e3b-a25c-d0cf76d835e2"/>
    <ds:schemaRef ds:uri="http://schemas.microsoft.com/office/2006/metadata/properties"/>
  </ds:schemaRefs>
</ds:datastoreItem>
</file>

<file path=customXml/itemProps3.xml><?xml version="1.0" encoding="utf-8"?>
<ds:datastoreItem xmlns:ds="http://schemas.openxmlformats.org/officeDocument/2006/customXml" ds:itemID="{47D990F4-D657-43D7-BE10-3A86898D4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Executive IP Calculator</vt:lpstr>
      <vt:lpstr>'Executive IP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 Justin</dc:creator>
  <cp:lastModifiedBy>Hay, Justin</cp:lastModifiedBy>
  <cp:lastPrinted>2026-04-02T15:21:50Z</cp:lastPrinted>
  <dcterms:created xsi:type="dcterms:W3CDTF">2025-07-22T09:48:29Z</dcterms:created>
  <dcterms:modified xsi:type="dcterms:W3CDTF">2026-04-02T15:22:04Z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 Version">
    <vt:lpwstr>1.0.0</vt:lpwstr>
  </property>
  <property fmtid="{D5CDD505-2E9C-101B-9397-08002B2CF9AE}" pid="3" name="MSIP_Label_959a91ea-2073-4935-a795-8d5add99d027_Enabled">
    <vt:lpwstr>true</vt:lpwstr>
  </property>
  <property fmtid="{D5CDD505-2E9C-101B-9397-08002B2CF9AE}" pid="4" name="MSIP_Label_959a91ea-2073-4935-a795-8d5add99d027_SetDate">
    <vt:lpwstr>2026-04-02T10:58:32Z</vt:lpwstr>
  </property>
  <property fmtid="{D5CDD505-2E9C-101B-9397-08002B2CF9AE}" pid="5" name="MSIP_Label_959a91ea-2073-4935-a795-8d5add99d027_Method">
    <vt:lpwstr>Privileged</vt:lpwstr>
  </property>
  <property fmtid="{D5CDD505-2E9C-101B-9397-08002B2CF9AE}" pid="6" name="MSIP_Label_959a91ea-2073-4935-a795-8d5add99d027_Name">
    <vt:lpwstr>Non-Confidential</vt:lpwstr>
  </property>
  <property fmtid="{D5CDD505-2E9C-101B-9397-08002B2CF9AE}" pid="7" name="MSIP_Label_959a91ea-2073-4935-a795-8d5add99d027_SiteId">
    <vt:lpwstr>d246baab-cc00-4ed2-bc4e-f8a46cbc590d</vt:lpwstr>
  </property>
  <property fmtid="{D5CDD505-2E9C-101B-9397-08002B2CF9AE}" pid="8" name="MSIP_Label_959a91ea-2073-4935-a795-8d5add99d027_ActionId">
    <vt:lpwstr>0b358a15-99ad-449b-9de6-6cfca3f2aa4d</vt:lpwstr>
  </property>
  <property fmtid="{D5CDD505-2E9C-101B-9397-08002B2CF9AE}" pid="9" name="MSIP_Label_959a91ea-2073-4935-a795-8d5add99d027_ContentBits">
    <vt:lpwstr>0</vt:lpwstr>
  </property>
  <property fmtid="{D5CDD505-2E9C-101B-9397-08002B2CF9AE}" pid="10" name="MSIP_Label_959a91ea-2073-4935-a795-8d5add99d027_Tag">
    <vt:lpwstr>10, 0, 1, 1</vt:lpwstr>
  </property>
  <property fmtid="{D5CDD505-2E9C-101B-9397-08002B2CF9AE}" pid="11" name="ContentTypeId">
    <vt:lpwstr>0x0101001976108DE8FEF1448B564B4C214AFA28</vt:lpwstr>
  </property>
  <property fmtid="{D5CDD505-2E9C-101B-9397-08002B2CF9AE}" pid="12" name="MediaServiceImageTags">
    <vt:lpwstr/>
  </property>
</Properties>
</file>