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galandgeneral-my.sharepoint.com/personal/james_vernon_landg_com/Documents/"/>
    </mc:Choice>
  </mc:AlternateContent>
  <xr:revisionPtr revIDLastSave="0" documentId="8_{61A9B571-7285-41D0-B4D1-8AB4D131AE93}" xr6:coauthVersionLast="45" xr6:coauthVersionMax="45" xr10:uidLastSave="{00000000-0000-0000-0000-000000000000}"/>
  <workbookProtection workbookAlgorithmName="SHA-512" workbookHashValue="z7UBA3eJOw6t1DlXFUlE/Q4NbTtQ96uDEzq2b8e2gaAQ+FnnNZFHXD1sB5yfVpYzbLdlPXw6C4cBsGyt4M4dpw==" workbookSaltValue="MwKe3yTK49mvD1YTEIm9dg==" workbookSpinCount="100000" lockStructure="1"/>
  <bookViews>
    <workbookView xWindow="-120" yWindow="-120" windowWidth="29040" windowHeight="15840" xr2:uid="{00000000-000D-0000-FFFF-FFFF00000000}"/>
  </bookViews>
  <sheets>
    <sheet name="DTA calc with dropdown" sheetId="2" r:id="rId1"/>
    <sheet name="Lookups" sheetId="3" state="hidden" r:id="rId2"/>
  </sheets>
  <definedNames>
    <definedName name="Amount1">OFFSET(Lookups!$H$3,0,0,COUNT(Lookups!$H:$H),1)</definedName>
    <definedName name="Month">OFFSET(Lookups!$G$3,0,0,COUNT(Lookups!$G:$G),1)</definedName>
    <definedName name="_xlnm.Print_Area" localSheetId="0">'DTA calc with dropdown'!$A$1:$R$58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3" l="1"/>
  <c r="F5" i="3"/>
  <c r="F6" i="3" s="1"/>
  <c r="F7" i="3" s="1"/>
  <c r="F8" i="3" s="1"/>
  <c r="D5" i="3"/>
  <c r="D6" i="3"/>
  <c r="D7" i="3"/>
  <c r="D8" i="3" s="1"/>
  <c r="D520" i="2" s="1"/>
  <c r="D4" i="3"/>
  <c r="D655" i="2" l="1"/>
  <c r="D607" i="2"/>
  <c r="D559" i="2"/>
  <c r="D630" i="2"/>
  <c r="D590" i="2"/>
  <c r="D550" i="2"/>
  <c r="D661" i="2"/>
  <c r="D653" i="2"/>
  <c r="D645" i="2"/>
  <c r="D637" i="2"/>
  <c r="D629" i="2"/>
  <c r="D621" i="2"/>
  <c r="D613" i="2"/>
  <c r="D605" i="2"/>
  <c r="D597" i="2"/>
  <c r="D589" i="2"/>
  <c r="D581" i="2"/>
  <c r="D573" i="2"/>
  <c r="D565" i="2"/>
  <c r="D557" i="2"/>
  <c r="D549" i="2"/>
  <c r="D631" i="2"/>
  <c r="D599" i="2"/>
  <c r="D575" i="2"/>
  <c r="D654" i="2"/>
  <c r="D606" i="2"/>
  <c r="D558" i="2"/>
  <c r="D660" i="2"/>
  <c r="D652" i="2"/>
  <c r="D644" i="2"/>
  <c r="D636" i="2"/>
  <c r="D628" i="2"/>
  <c r="D620" i="2"/>
  <c r="D612" i="2"/>
  <c r="D604" i="2"/>
  <c r="D596" i="2"/>
  <c r="D588" i="2"/>
  <c r="D580" i="2"/>
  <c r="D572" i="2"/>
  <c r="D564" i="2"/>
  <c r="D556" i="2"/>
  <c r="D548" i="2"/>
  <c r="D639" i="2"/>
  <c r="D591" i="2"/>
  <c r="D551" i="2"/>
  <c r="D638" i="2"/>
  <c r="D598" i="2"/>
  <c r="D566" i="2"/>
  <c r="D659" i="2"/>
  <c r="D651" i="2"/>
  <c r="D643" i="2"/>
  <c r="D635" i="2"/>
  <c r="D627" i="2"/>
  <c r="D619" i="2"/>
  <c r="D611" i="2"/>
  <c r="D603" i="2"/>
  <c r="D595" i="2"/>
  <c r="D587" i="2"/>
  <c r="D579" i="2"/>
  <c r="D571" i="2"/>
  <c r="D563" i="2"/>
  <c r="D555" i="2"/>
  <c r="D547" i="2"/>
  <c r="D647" i="2"/>
  <c r="D615" i="2"/>
  <c r="D567" i="2"/>
  <c r="D646" i="2"/>
  <c r="D614" i="2"/>
  <c r="D582" i="2"/>
  <c r="D658" i="2"/>
  <c r="D650" i="2"/>
  <c r="D642" i="2"/>
  <c r="D634" i="2"/>
  <c r="D626" i="2"/>
  <c r="D618" i="2"/>
  <c r="D610" i="2"/>
  <c r="D602" i="2"/>
  <c r="E29" i="2" s="1"/>
  <c r="D594" i="2"/>
  <c r="D586" i="2"/>
  <c r="D578" i="2"/>
  <c r="D570" i="2"/>
  <c r="D562" i="2"/>
  <c r="D554" i="2"/>
  <c r="D546" i="2"/>
  <c r="D623" i="2"/>
  <c r="D583" i="2"/>
  <c r="D662" i="2"/>
  <c r="E30" i="2" s="1"/>
  <c r="D622" i="2"/>
  <c r="D574" i="2"/>
  <c r="D657" i="2"/>
  <c r="D649" i="2"/>
  <c r="D641" i="2"/>
  <c r="D633" i="2"/>
  <c r="D625" i="2"/>
  <c r="D617" i="2"/>
  <c r="D609" i="2"/>
  <c r="D601" i="2"/>
  <c r="D593" i="2"/>
  <c r="D585" i="2"/>
  <c r="D577" i="2"/>
  <c r="D569" i="2"/>
  <c r="D561" i="2"/>
  <c r="D553" i="2"/>
  <c r="D545" i="2"/>
  <c r="D656" i="2"/>
  <c r="D648" i="2"/>
  <c r="D640" i="2"/>
  <c r="D632" i="2"/>
  <c r="D624" i="2"/>
  <c r="D616" i="2"/>
  <c r="D608" i="2"/>
  <c r="D600" i="2"/>
  <c r="D592" i="2"/>
  <c r="D584" i="2"/>
  <c r="D576" i="2"/>
  <c r="D568" i="2"/>
  <c r="D560" i="2"/>
  <c r="D552" i="2"/>
  <c r="D544" i="2"/>
  <c r="D543" i="2"/>
  <c r="D540" i="2"/>
  <c r="D66" i="2"/>
  <c r="D69" i="2"/>
  <c r="D85" i="2"/>
  <c r="D101" i="2"/>
  <c r="D117" i="2"/>
  <c r="D133" i="2"/>
  <c r="D149" i="2"/>
  <c r="D165" i="2"/>
  <c r="D181" i="2"/>
  <c r="D197" i="2"/>
  <c r="D213" i="2"/>
  <c r="D229" i="2"/>
  <c r="D244" i="2"/>
  <c r="D254" i="2"/>
  <c r="D265" i="2"/>
  <c r="D276" i="2"/>
  <c r="D286" i="2"/>
  <c r="D297" i="2"/>
  <c r="D308" i="2"/>
  <c r="D318" i="2"/>
  <c r="D329" i="2"/>
  <c r="D340" i="2"/>
  <c r="D350" i="2"/>
  <c r="D361" i="2"/>
  <c r="D372" i="2"/>
  <c r="D382" i="2"/>
  <c r="D393" i="2"/>
  <c r="D403" i="2"/>
  <c r="D411" i="2"/>
  <c r="D419" i="2"/>
  <c r="D427" i="2"/>
  <c r="D435" i="2"/>
  <c r="D443" i="2"/>
  <c r="D451" i="2"/>
  <c r="D459" i="2"/>
  <c r="D467" i="2"/>
  <c r="D475" i="2"/>
  <c r="D483" i="2"/>
  <c r="D491" i="2"/>
  <c r="D499" i="2"/>
  <c r="D507" i="2"/>
  <c r="D515" i="2"/>
  <c r="D523" i="2"/>
  <c r="D531" i="2"/>
  <c r="D539" i="2"/>
  <c r="D70" i="2"/>
  <c r="D86" i="2"/>
  <c r="D102" i="2"/>
  <c r="D118" i="2"/>
  <c r="D134" i="2"/>
  <c r="D150" i="2"/>
  <c r="D166" i="2"/>
  <c r="D182" i="2"/>
  <c r="E22" i="2" s="1"/>
  <c r="D198" i="2"/>
  <c r="D214" i="2"/>
  <c r="D245" i="2"/>
  <c r="D256" i="2"/>
  <c r="D266" i="2"/>
  <c r="D277" i="2"/>
  <c r="D288" i="2"/>
  <c r="D298" i="2"/>
  <c r="D309" i="2"/>
  <c r="D320" i="2"/>
  <c r="D330" i="2"/>
  <c r="D341" i="2"/>
  <c r="D352" i="2"/>
  <c r="D362" i="2"/>
  <c r="E25" i="2" s="1"/>
  <c r="D373" i="2"/>
  <c r="D384" i="2"/>
  <c r="D394" i="2"/>
  <c r="D404" i="2"/>
  <c r="D412" i="2"/>
  <c r="D420" i="2"/>
  <c r="D428" i="2"/>
  <c r="D436" i="2"/>
  <c r="D444" i="2"/>
  <c r="D452" i="2"/>
  <c r="D460" i="2"/>
  <c r="D468" i="2"/>
  <c r="D476" i="2"/>
  <c r="D484" i="2"/>
  <c r="D492" i="2"/>
  <c r="D500" i="2"/>
  <c r="D508" i="2"/>
  <c r="D516" i="2"/>
  <c r="D524" i="2"/>
  <c r="D230" i="2"/>
  <c r="D77" i="2"/>
  <c r="D93" i="2"/>
  <c r="D109" i="2"/>
  <c r="D125" i="2"/>
  <c r="D141" i="2"/>
  <c r="D157" i="2"/>
  <c r="D173" i="2"/>
  <c r="D189" i="2"/>
  <c r="D205" i="2"/>
  <c r="D221" i="2"/>
  <c r="D237" i="2"/>
  <c r="D249" i="2"/>
  <c r="D260" i="2"/>
  <c r="D270" i="2"/>
  <c r="D281" i="2"/>
  <c r="D292" i="2"/>
  <c r="D302" i="2"/>
  <c r="E24" i="2" s="1"/>
  <c r="D313" i="2"/>
  <c r="D324" i="2"/>
  <c r="D334" i="2"/>
  <c r="D345" i="2"/>
  <c r="D356" i="2"/>
  <c r="D366" i="2"/>
  <c r="D377" i="2"/>
  <c r="D388" i="2"/>
  <c r="D398" i="2"/>
  <c r="D407" i="2"/>
  <c r="D415" i="2"/>
  <c r="D423" i="2"/>
  <c r="D431" i="2"/>
  <c r="D439" i="2"/>
  <c r="D447" i="2"/>
  <c r="D455" i="2"/>
  <c r="D463" i="2"/>
  <c r="D471" i="2"/>
  <c r="D479" i="2"/>
  <c r="D487" i="2"/>
  <c r="D495" i="2"/>
  <c r="D503" i="2"/>
  <c r="D511" i="2"/>
  <c r="D519" i="2"/>
  <c r="D527" i="2"/>
  <c r="D535" i="2"/>
  <c r="D62" i="2"/>
  <c r="H3" i="3" s="1"/>
  <c r="G3" i="3" s="1"/>
  <c r="D78" i="2"/>
  <c r="D94" i="2"/>
  <c r="D110" i="2"/>
  <c r="D126" i="2"/>
  <c r="D142" i="2"/>
  <c r="D158" i="2"/>
  <c r="D174" i="2"/>
  <c r="D190" i="2"/>
  <c r="D206" i="2"/>
  <c r="D222" i="2"/>
  <c r="D238" i="2"/>
  <c r="D250" i="2"/>
  <c r="D261" i="2"/>
  <c r="D272" i="2"/>
  <c r="D282" i="2"/>
  <c r="D293" i="2"/>
  <c r="D304" i="2"/>
  <c r="D314" i="2"/>
  <c r="D325" i="2"/>
  <c r="D336" i="2"/>
  <c r="D346" i="2"/>
  <c r="D357" i="2"/>
  <c r="D368" i="2"/>
  <c r="D378" i="2"/>
  <c r="D389" i="2"/>
  <c r="D400" i="2"/>
  <c r="D408" i="2"/>
  <c r="D416" i="2"/>
  <c r="D424" i="2"/>
  <c r="D432" i="2"/>
  <c r="D440" i="2"/>
  <c r="D448" i="2"/>
  <c r="D456" i="2"/>
  <c r="D464" i="2"/>
  <c r="D472" i="2"/>
  <c r="D480" i="2"/>
  <c r="D488" i="2"/>
  <c r="D536" i="2"/>
  <c r="D512" i="2"/>
  <c r="D532" i="2"/>
  <c r="D504" i="2"/>
  <c r="D528" i="2"/>
  <c r="D496" i="2"/>
  <c r="D538" i="2"/>
  <c r="D530" i="2"/>
  <c r="D522" i="2"/>
  <c r="D518" i="2"/>
  <c r="D510" i="2"/>
  <c r="D502" i="2"/>
  <c r="D494" i="2"/>
  <c r="D426" i="2"/>
  <c r="D418" i="2"/>
  <c r="D414" i="2"/>
  <c r="D410" i="2"/>
  <c r="D406" i="2"/>
  <c r="D402" i="2"/>
  <c r="D397" i="2"/>
  <c r="D392" i="2"/>
  <c r="D386" i="2"/>
  <c r="D381" i="2"/>
  <c r="D376" i="2"/>
  <c r="D370" i="2"/>
  <c r="D365" i="2"/>
  <c r="D360" i="2"/>
  <c r="D354" i="2"/>
  <c r="D349" i="2"/>
  <c r="D344" i="2"/>
  <c r="D338" i="2"/>
  <c r="D333" i="2"/>
  <c r="D328" i="2"/>
  <c r="D322" i="2"/>
  <c r="D317" i="2"/>
  <c r="D312" i="2"/>
  <c r="D306" i="2"/>
  <c r="D301" i="2"/>
  <c r="D296" i="2"/>
  <c r="D290" i="2"/>
  <c r="D285" i="2"/>
  <c r="D280" i="2"/>
  <c r="D274" i="2"/>
  <c r="D269" i="2"/>
  <c r="D264" i="2"/>
  <c r="D258" i="2"/>
  <c r="D253" i="2"/>
  <c r="D248" i="2"/>
  <c r="D242" i="2"/>
  <c r="E23" i="2" s="1"/>
  <c r="D234" i="2"/>
  <c r="D226" i="2"/>
  <c r="D218" i="2"/>
  <c r="D210" i="2"/>
  <c r="D202" i="2"/>
  <c r="D194" i="2"/>
  <c r="D186" i="2"/>
  <c r="D178" i="2"/>
  <c r="D170" i="2"/>
  <c r="D162" i="2"/>
  <c r="D154" i="2"/>
  <c r="D146" i="2"/>
  <c r="D138" i="2"/>
  <c r="D130" i="2"/>
  <c r="D122" i="2"/>
  <c r="E21" i="2" s="1"/>
  <c r="D114" i="2"/>
  <c r="D106" i="2"/>
  <c r="D98" i="2"/>
  <c r="D90" i="2"/>
  <c r="D82" i="2"/>
  <c r="D74" i="2"/>
  <c r="H4" i="3" s="1"/>
  <c r="G4" i="3" s="1"/>
  <c r="D63" i="2"/>
  <c r="D67" i="2"/>
  <c r="D71" i="2"/>
  <c r="D75" i="2"/>
  <c r="D79" i="2"/>
  <c r="D83" i="2"/>
  <c r="D87" i="2"/>
  <c r="D91" i="2"/>
  <c r="D95" i="2"/>
  <c r="D99" i="2"/>
  <c r="D103" i="2"/>
  <c r="D107" i="2"/>
  <c r="D111" i="2"/>
  <c r="D115" i="2"/>
  <c r="D119" i="2"/>
  <c r="D123" i="2"/>
  <c r="D127" i="2"/>
  <c r="D131" i="2"/>
  <c r="D135" i="2"/>
  <c r="D139" i="2"/>
  <c r="D143" i="2"/>
  <c r="D147" i="2"/>
  <c r="D151" i="2"/>
  <c r="D155" i="2"/>
  <c r="D159" i="2"/>
  <c r="D163" i="2"/>
  <c r="D167" i="2"/>
  <c r="D171" i="2"/>
  <c r="D175" i="2"/>
  <c r="D179" i="2"/>
  <c r="D183" i="2"/>
  <c r="D187" i="2"/>
  <c r="D191" i="2"/>
  <c r="D195" i="2"/>
  <c r="D199" i="2"/>
  <c r="D203" i="2"/>
  <c r="D207" i="2"/>
  <c r="D211" i="2"/>
  <c r="D215" i="2"/>
  <c r="D219" i="2"/>
  <c r="D223" i="2"/>
  <c r="D227" i="2"/>
  <c r="D231" i="2"/>
  <c r="D235" i="2"/>
  <c r="D239" i="2"/>
  <c r="D243" i="2"/>
  <c r="D247" i="2"/>
  <c r="D251" i="2"/>
  <c r="D255" i="2"/>
  <c r="D259" i="2"/>
  <c r="D263" i="2"/>
  <c r="D267" i="2"/>
  <c r="D271" i="2"/>
  <c r="D275" i="2"/>
  <c r="D279" i="2"/>
  <c r="D283" i="2"/>
  <c r="D287" i="2"/>
  <c r="D291" i="2"/>
  <c r="D295" i="2"/>
  <c r="D299" i="2"/>
  <c r="D303" i="2"/>
  <c r="D307" i="2"/>
  <c r="D311" i="2"/>
  <c r="D315" i="2"/>
  <c r="D319" i="2"/>
  <c r="D323" i="2"/>
  <c r="D327" i="2"/>
  <c r="D331" i="2"/>
  <c r="D335" i="2"/>
  <c r="D339" i="2"/>
  <c r="D343" i="2"/>
  <c r="D347" i="2"/>
  <c r="D351" i="2"/>
  <c r="D355" i="2"/>
  <c r="D359" i="2"/>
  <c r="D363" i="2"/>
  <c r="D367" i="2"/>
  <c r="D371" i="2"/>
  <c r="D375" i="2"/>
  <c r="D379" i="2"/>
  <c r="D383" i="2"/>
  <c r="D387" i="2"/>
  <c r="D391" i="2"/>
  <c r="D395" i="2"/>
  <c r="D399" i="2"/>
  <c r="D64" i="2"/>
  <c r="D68" i="2"/>
  <c r="D72" i="2"/>
  <c r="D76" i="2"/>
  <c r="D80" i="2"/>
  <c r="D84" i="2"/>
  <c r="D88" i="2"/>
  <c r="D92" i="2"/>
  <c r="D96" i="2"/>
  <c r="D100" i="2"/>
  <c r="D104" i="2"/>
  <c r="D108" i="2"/>
  <c r="D112" i="2"/>
  <c r="D116" i="2"/>
  <c r="D120" i="2"/>
  <c r="D124" i="2"/>
  <c r="D128" i="2"/>
  <c r="D132" i="2"/>
  <c r="D136" i="2"/>
  <c r="D140" i="2"/>
  <c r="D144" i="2"/>
  <c r="D148" i="2"/>
  <c r="D152" i="2"/>
  <c r="D156" i="2"/>
  <c r="D160" i="2"/>
  <c r="D164" i="2"/>
  <c r="D168" i="2"/>
  <c r="D172" i="2"/>
  <c r="D176" i="2"/>
  <c r="D180" i="2"/>
  <c r="D184" i="2"/>
  <c r="D188" i="2"/>
  <c r="D192" i="2"/>
  <c r="D196" i="2"/>
  <c r="D200" i="2"/>
  <c r="D204" i="2"/>
  <c r="D208" i="2"/>
  <c r="D212" i="2"/>
  <c r="D216" i="2"/>
  <c r="D220" i="2"/>
  <c r="D224" i="2"/>
  <c r="D228" i="2"/>
  <c r="D232" i="2"/>
  <c r="D236" i="2"/>
  <c r="D240" i="2"/>
  <c r="D542" i="2"/>
  <c r="E28" i="2" s="1"/>
  <c r="D534" i="2"/>
  <c r="D526" i="2"/>
  <c r="D514" i="2"/>
  <c r="D506" i="2"/>
  <c r="D498" i="2"/>
  <c r="D490" i="2"/>
  <c r="D486" i="2"/>
  <c r="D482" i="2"/>
  <c r="E27" i="2" s="1"/>
  <c r="D478" i="2"/>
  <c r="D474" i="2"/>
  <c r="D470" i="2"/>
  <c r="D466" i="2"/>
  <c r="D462" i="2"/>
  <c r="D458" i="2"/>
  <c r="D454" i="2"/>
  <c r="D450" i="2"/>
  <c r="D446" i="2"/>
  <c r="D442" i="2"/>
  <c r="D438" i="2"/>
  <c r="D434" i="2"/>
  <c r="D430" i="2"/>
  <c r="D422" i="2"/>
  <c r="E26" i="2" s="1"/>
  <c r="D541" i="2"/>
  <c r="D537" i="2"/>
  <c r="D533" i="2"/>
  <c r="D529" i="2"/>
  <c r="D525" i="2"/>
  <c r="D521" i="2"/>
  <c r="D517" i="2"/>
  <c r="D513" i="2"/>
  <c r="D509" i="2"/>
  <c r="D505" i="2"/>
  <c r="D501" i="2"/>
  <c r="D497" i="2"/>
  <c r="D493" i="2"/>
  <c r="D489" i="2"/>
  <c r="D485" i="2"/>
  <c r="D481" i="2"/>
  <c r="D477" i="2"/>
  <c r="D473" i="2"/>
  <c r="D469" i="2"/>
  <c r="D465" i="2"/>
  <c r="D461" i="2"/>
  <c r="D457" i="2"/>
  <c r="D453" i="2"/>
  <c r="D449" i="2"/>
  <c r="D445" i="2"/>
  <c r="D441" i="2"/>
  <c r="D437" i="2"/>
  <c r="D433" i="2"/>
  <c r="D429" i="2"/>
  <c r="D425" i="2"/>
  <c r="D421" i="2"/>
  <c r="D417" i="2"/>
  <c r="D413" i="2"/>
  <c r="D409" i="2"/>
  <c r="D405" i="2"/>
  <c r="D401" i="2"/>
  <c r="D396" i="2"/>
  <c r="D390" i="2"/>
  <c r="D385" i="2"/>
  <c r="D380" i="2"/>
  <c r="D374" i="2"/>
  <c r="D369" i="2"/>
  <c r="D364" i="2"/>
  <c r="D358" i="2"/>
  <c r="D353" i="2"/>
  <c r="D348" i="2"/>
  <c r="D342" i="2"/>
  <c r="D337" i="2"/>
  <c r="D332" i="2"/>
  <c r="D326" i="2"/>
  <c r="D321" i="2"/>
  <c r="D316" i="2"/>
  <c r="D310" i="2"/>
  <c r="D305" i="2"/>
  <c r="D300" i="2"/>
  <c r="D294" i="2"/>
  <c r="D289" i="2"/>
  <c r="D284" i="2"/>
  <c r="D278" i="2"/>
  <c r="D273" i="2"/>
  <c r="D268" i="2"/>
  <c r="D262" i="2"/>
  <c r="D257" i="2"/>
  <c r="D252" i="2"/>
  <c r="D246" i="2"/>
  <c r="D241" i="2"/>
  <c r="D233" i="2"/>
  <c r="D225" i="2"/>
  <c r="D217" i="2"/>
  <c r="D209" i="2"/>
  <c r="D201" i="2"/>
  <c r="D193" i="2"/>
  <c r="D185" i="2"/>
  <c r="D177" i="2"/>
  <c r="D169" i="2"/>
  <c r="D161" i="2"/>
  <c r="D153" i="2"/>
  <c r="D145" i="2"/>
  <c r="D137" i="2"/>
  <c r="D129" i="2"/>
  <c r="D121" i="2"/>
  <c r="D113" i="2"/>
  <c r="D105" i="2"/>
  <c r="D97" i="2"/>
  <c r="D89" i="2"/>
  <c r="D81" i="2"/>
  <c r="D73" i="2"/>
  <c r="D65" i="2"/>
  <c r="F9" i="3"/>
  <c r="H7" i="3" l="1"/>
  <c r="G7" i="3" s="1"/>
  <c r="H8" i="3"/>
  <c r="G8" i="3" s="1"/>
  <c r="H6" i="3"/>
  <c r="G6" i="3" s="1"/>
  <c r="H5" i="3"/>
  <c r="G5" i="3" s="1"/>
  <c r="F10" i="3"/>
  <c r="H9" i="3"/>
  <c r="G9" i="3" s="1"/>
  <c r="F11" i="3" l="1"/>
  <c r="H10" i="3"/>
  <c r="G10" i="3" s="1"/>
  <c r="F12" i="3" l="1"/>
  <c r="H11" i="3"/>
  <c r="G11" i="3" s="1"/>
  <c r="H12" i="3" l="1"/>
  <c r="G12" i="3" s="1"/>
  <c r="F13" i="3"/>
  <c r="F14" i="3" l="1"/>
  <c r="H13" i="3"/>
  <c r="G13" i="3" s="1"/>
  <c r="F15" i="3" l="1"/>
  <c r="H14" i="3"/>
  <c r="G14" i="3" s="1"/>
  <c r="F16" i="3" l="1"/>
  <c r="H15" i="3"/>
  <c r="G15" i="3" s="1"/>
  <c r="H16" i="3" l="1"/>
  <c r="G16" i="3" s="1"/>
  <c r="F17" i="3"/>
  <c r="F18" i="3" l="1"/>
  <c r="H17" i="3"/>
  <c r="G17" i="3" s="1"/>
  <c r="F19" i="3" l="1"/>
  <c r="H18" i="3"/>
  <c r="G18" i="3" s="1"/>
  <c r="F20" i="3" l="1"/>
  <c r="H19" i="3"/>
  <c r="G19" i="3" s="1"/>
  <c r="H20" i="3" l="1"/>
  <c r="G20" i="3" s="1"/>
  <c r="F21" i="3"/>
  <c r="H21" i="3" l="1"/>
  <c r="G21" i="3" s="1"/>
  <c r="F22" i="3"/>
  <c r="F23" i="3" l="1"/>
  <c r="H22" i="3"/>
  <c r="G22" i="3" s="1"/>
  <c r="F24" i="3" l="1"/>
  <c r="H23" i="3"/>
  <c r="G23" i="3" s="1"/>
  <c r="H24" i="3" l="1"/>
  <c r="G24" i="3" s="1"/>
  <c r="F25" i="3"/>
  <c r="F26" i="3" l="1"/>
  <c r="H25" i="3"/>
  <c r="G25" i="3" s="1"/>
  <c r="H26" i="3" l="1"/>
  <c r="G26" i="3" s="1"/>
  <c r="F27" i="3"/>
  <c r="H27" i="3" l="1"/>
  <c r="G27" i="3" s="1"/>
  <c r="F28" i="3"/>
  <c r="H28" i="3" l="1"/>
  <c r="G28" i="3" s="1"/>
  <c r="F29" i="3"/>
  <c r="H29" i="3" l="1"/>
  <c r="G29" i="3" s="1"/>
  <c r="F30" i="3"/>
  <c r="H30" i="3" l="1"/>
  <c r="G30" i="3" s="1"/>
  <c r="F31" i="3"/>
  <c r="F32" i="3" l="1"/>
  <c r="H31" i="3"/>
  <c r="G31" i="3" s="1"/>
  <c r="H32" i="3" l="1"/>
  <c r="G32" i="3" s="1"/>
  <c r="F33" i="3"/>
  <c r="F34" i="3" l="1"/>
  <c r="H33" i="3"/>
  <c r="G33" i="3" s="1"/>
  <c r="H34" i="3" l="1"/>
  <c r="G34" i="3" s="1"/>
  <c r="F35" i="3"/>
  <c r="H35" i="3" l="1"/>
  <c r="G35" i="3" s="1"/>
  <c r="F36" i="3"/>
  <c r="H36" i="3" l="1"/>
  <c r="G36" i="3" s="1"/>
  <c r="F37" i="3"/>
  <c r="F38" i="3" l="1"/>
  <c r="H37" i="3"/>
  <c r="G37" i="3" s="1"/>
  <c r="H38" i="3" l="1"/>
  <c r="G38" i="3" s="1"/>
  <c r="F39" i="3"/>
  <c r="H39" i="3" l="1"/>
  <c r="G39" i="3" s="1"/>
  <c r="F40" i="3"/>
  <c r="H40" i="3" l="1"/>
  <c r="G40" i="3" s="1"/>
  <c r="F41" i="3"/>
  <c r="H41" i="3" l="1"/>
  <c r="G41" i="3" s="1"/>
  <c r="F42" i="3"/>
  <c r="F43" i="3" l="1"/>
  <c r="H42" i="3"/>
  <c r="G42" i="3" s="1"/>
  <c r="F44" i="3" l="1"/>
  <c r="H43" i="3"/>
  <c r="G43" i="3" s="1"/>
  <c r="F45" i="3" l="1"/>
  <c r="H44" i="3"/>
  <c r="G44" i="3" s="1"/>
  <c r="F46" i="3" l="1"/>
  <c r="H45" i="3"/>
  <c r="G45" i="3" s="1"/>
  <c r="H46" i="3" l="1"/>
  <c r="G46" i="3" s="1"/>
  <c r="F47" i="3"/>
  <c r="H47" i="3" l="1"/>
  <c r="G47" i="3" s="1"/>
  <c r="F48" i="3"/>
  <c r="H48" i="3" l="1"/>
  <c r="G48" i="3" s="1"/>
  <c r="F49" i="3"/>
  <c r="H49" i="3" l="1"/>
  <c r="G49" i="3" s="1"/>
  <c r="F50" i="3"/>
  <c r="F51" i="3" l="1"/>
  <c r="H50" i="3"/>
  <c r="G50" i="3" s="1"/>
  <c r="H51" i="3" l="1"/>
  <c r="G51" i="3" s="1"/>
  <c r="F52" i="3"/>
  <c r="F53" i="3" l="1"/>
  <c r="H53" i="3" s="1"/>
  <c r="G53" i="3" s="1"/>
  <c r="H52" i="3"/>
  <c r="G52" i="3" s="1"/>
</calcChain>
</file>

<file path=xl/sharedStrings.xml><?xml version="1.0" encoding="utf-8"?>
<sst xmlns="http://schemas.openxmlformats.org/spreadsheetml/2006/main" count="25" uniqueCount="25">
  <si>
    <t>Select Policy Interest Rate</t>
  </si>
  <si>
    <t>Enter Amount of Cover</t>
  </si>
  <si>
    <t>Year</t>
  </si>
  <si>
    <t>Effective Interest Rate p.a</t>
  </si>
  <si>
    <t>Nominal Interest Rate Monthly p.a</t>
  </si>
  <si>
    <t>Month</t>
  </si>
  <si>
    <t>We’ve created this calculator to help you work out how much a plan could potentially pay out at each interest rate in the event of a client’s claim.</t>
  </si>
  <si>
    <t>Amount of Cover</t>
  </si>
  <si>
    <t>This calculator is for professional use and for illustrative purposes only, and should not be relied upon by any private individual or any other person.</t>
  </si>
  <si>
    <t>Please consider the interest rate required, which would normally be the standard variable rate of the lender, NOT an introductory interest rate such as a discounted or fixed rate.</t>
  </si>
  <si>
    <t>Simply enter the initial sum assured, plan term and interest below to see how much the plan could pay in the event of a claim.</t>
  </si>
  <si>
    <t>Data Tables</t>
  </si>
  <si>
    <t>Please note that this calculator is for new business only. For claim calculations on existing plans, please contact your usual Legal &amp; General representative or call our IFA Protection Sales Team on 0845 273 0010. 9.00am to 5:00pm Monday to Friday. Call charges will vary. We may record and monitor calls.</t>
  </si>
  <si>
    <t>Amount of cover at 10 years</t>
  </si>
  <si>
    <t>Amount of cover at 15 years</t>
  </si>
  <si>
    <t>Amount of cover at 20 years</t>
  </si>
  <si>
    <t>Amount of cover at 25 years</t>
  </si>
  <si>
    <t>Amount of cover at 30 years</t>
  </si>
  <si>
    <t>Amount of cover at 35 years</t>
  </si>
  <si>
    <t>Amount of cover at 40 years</t>
  </si>
  <si>
    <t>Amount of cover at 45 years</t>
  </si>
  <si>
    <t>Amount of cover at 50 years</t>
  </si>
  <si>
    <r>
      <rPr>
        <b/>
        <sz val="12"/>
        <color theme="4" tint="-0.499984740745262"/>
        <rFont val="Arial"/>
        <family val="2"/>
      </rPr>
      <t>Amount of cover</t>
    </r>
    <r>
      <rPr>
        <b/>
        <sz val="12"/>
        <color rgb="FF004E86"/>
        <rFont val="Arial"/>
        <family val="2"/>
      </rPr>
      <t xml:space="preserve"> at 5 years</t>
    </r>
  </si>
  <si>
    <r>
      <t xml:space="preserve">Enter </t>
    </r>
    <r>
      <rPr>
        <b/>
        <sz val="12"/>
        <color theme="4" tint="-0.499984740745262"/>
        <rFont val="Arial"/>
        <family val="2"/>
      </rPr>
      <t>Length</t>
    </r>
    <r>
      <rPr>
        <b/>
        <sz val="12"/>
        <color rgb="FF004E86"/>
        <rFont val="Arial"/>
        <family val="2"/>
      </rPr>
      <t xml:space="preserve"> of Cover (years)</t>
    </r>
  </si>
  <si>
    <r>
      <t xml:space="preserve">Full breakdown of claims examples for </t>
    </r>
    <r>
      <rPr>
        <sz val="14"/>
        <rFont val="Arial"/>
        <family val="2"/>
      </rPr>
      <t>Decreasing Life Insurance</t>
    </r>
    <r>
      <rPr>
        <sz val="14"/>
        <color indexed="63"/>
        <rFont val="Arial"/>
        <family val="2"/>
      </rPr>
      <t xml:space="preserve"> products are issued with policy documents.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</si>
</sst>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indexed="63"/>
      <name val="Arial"/>
      <family val="2"/>
    </font>
    <font>
      <sz val="14"/>
      <color rgb="FF343234"/>
      <name val="Arial"/>
      <family val="2"/>
    </font>
    <font>
      <b/>
      <sz val="12"/>
      <color rgb="FF004E86"/>
      <name val="Arial"/>
      <family val="2"/>
    </font>
    <font>
      <sz val="10"/>
      <color rgb="FF343234"/>
      <name val="Arial"/>
      <family val="2"/>
    </font>
    <font>
      <sz val="10"/>
      <color theme="1"/>
      <name val="Arial"/>
      <family val="2"/>
    </font>
    <font>
      <b/>
      <sz val="14"/>
      <color indexed="63"/>
      <name val="Arial"/>
      <family val="2"/>
    </font>
    <font>
      <b/>
      <sz val="12"/>
      <color theme="4" tint="-0.499984740745262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004E86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76D6"/>
      </left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10" fontId="1" fillId="4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center"/>
    </xf>
    <xf numFmtId="164" fontId="11" fillId="5" borderId="7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4" fontId="11" fillId="5" borderId="8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164" fontId="11" fillId="5" borderId="9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top" wrapText="1"/>
    </xf>
    <xf numFmtId="164" fontId="10" fillId="2" borderId="6" xfId="0" applyNumberFormat="1" applyFont="1" applyFill="1" applyBorder="1" applyAlignment="1" applyProtection="1">
      <alignment vertical="center"/>
      <protection locked="0"/>
    </xf>
    <xf numFmtId="3" fontId="10" fillId="2" borderId="6" xfId="0" applyNumberFormat="1" applyFont="1" applyFill="1" applyBorder="1" applyAlignment="1" applyProtection="1">
      <alignment vertical="center"/>
      <protection locked="0"/>
    </xf>
    <xf numFmtId="9" fontId="10" fillId="2" borderId="6" xfId="1" applyFont="1" applyFill="1" applyBorder="1" applyAlignment="1" applyProtection="1">
      <alignment vertical="center"/>
      <protection locked="0"/>
    </xf>
    <xf numFmtId="0" fontId="7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20857390192011"/>
          <c:y val="8.9757544896570285E-2"/>
          <c:w val="0.84838359884918813"/>
          <c:h val="0.8615890555431599"/>
        </c:manualLayout>
      </c:layout>
      <c:lineChart>
        <c:grouping val="standard"/>
        <c:varyColors val="0"/>
        <c:ser>
          <c:idx val="0"/>
          <c:order val="0"/>
          <c:tx>
            <c:strRef>
              <c:f>Lookups!$H$2</c:f>
              <c:strCache>
                <c:ptCount val="1"/>
                <c:pt idx="0">
                  <c:v>Run Down at 10% Interest Rate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[0]!Month</c:f>
              <c:numCache>
                <c:formatCode>General</c:formatCode>
                <c:ptCount val="26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  <c:pt idx="21">
                  <c:v>252</c:v>
                </c:pt>
                <c:pt idx="22">
                  <c:v>264</c:v>
                </c:pt>
                <c:pt idx="23">
                  <c:v>276</c:v>
                </c:pt>
                <c:pt idx="24">
                  <c:v>288</c:v>
                </c:pt>
                <c:pt idx="25">
                  <c:v>300</c:v>
                </c:pt>
              </c:numCache>
            </c:numRef>
          </c:cat>
          <c:val>
            <c:numRef>
              <c:f>[0]!Amount1</c:f>
              <c:numCache>
                <c:formatCode>#,##0</c:formatCode>
                <c:ptCount val="26"/>
                <c:pt idx="0">
                  <c:v>1000000.05</c:v>
                </c:pt>
                <c:pt idx="1">
                  <c:v>989833.7</c:v>
                </c:pt>
                <c:pt idx="2">
                  <c:v>978650.6</c:v>
                </c:pt>
                <c:pt idx="3">
                  <c:v>966349.06</c:v>
                </c:pt>
                <c:pt idx="4">
                  <c:v>952817.23</c:v>
                </c:pt>
                <c:pt idx="5">
                  <c:v>937932.07</c:v>
                </c:pt>
                <c:pt idx="6">
                  <c:v>921558.22</c:v>
                </c:pt>
                <c:pt idx="7">
                  <c:v>903546.8</c:v>
                </c:pt>
                <c:pt idx="8">
                  <c:v>883734.04</c:v>
                </c:pt>
                <c:pt idx="9">
                  <c:v>861939.78</c:v>
                </c:pt>
                <c:pt idx="10">
                  <c:v>837965.85</c:v>
                </c:pt>
                <c:pt idx="11">
                  <c:v>811594.26</c:v>
                </c:pt>
                <c:pt idx="12">
                  <c:v>782585.2</c:v>
                </c:pt>
                <c:pt idx="13">
                  <c:v>750674.92</c:v>
                </c:pt>
                <c:pt idx="14">
                  <c:v>715573.25</c:v>
                </c:pt>
                <c:pt idx="15">
                  <c:v>676961.02</c:v>
                </c:pt>
                <c:pt idx="16">
                  <c:v>634487.13</c:v>
                </c:pt>
                <c:pt idx="17">
                  <c:v>587765.37</c:v>
                </c:pt>
                <c:pt idx="18">
                  <c:v>536370.91</c:v>
                </c:pt>
                <c:pt idx="19">
                  <c:v>479836.43</c:v>
                </c:pt>
                <c:pt idx="20">
                  <c:v>417647.86</c:v>
                </c:pt>
                <c:pt idx="21">
                  <c:v>349239.73</c:v>
                </c:pt>
                <c:pt idx="22">
                  <c:v>273990.02</c:v>
                </c:pt>
                <c:pt idx="23">
                  <c:v>191214.5</c:v>
                </c:pt>
                <c:pt idx="24">
                  <c:v>100160.49</c:v>
                </c:pt>
                <c:pt idx="2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2-4C5E-A341-C261B21E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619652608"/>
        <c:axId val="491805312"/>
      </c:lineChart>
      <c:catAx>
        <c:axId val="61965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/>
                  <a:t>Months</a:t>
                </a:r>
              </a:p>
            </c:rich>
          </c:tx>
          <c:layout>
            <c:manualLayout>
              <c:xMode val="edge"/>
              <c:yMode val="edge"/>
              <c:x val="0.51916748573328309"/>
              <c:y val="0.97244333094726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05312"/>
        <c:crosses val="autoZero"/>
        <c:auto val="1"/>
        <c:lblAlgn val="ctr"/>
        <c:lblOffset val="100"/>
        <c:noMultiLvlLbl val="1"/>
      </c:catAx>
      <c:valAx>
        <c:axId val="491805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/>
                  <a:t>Amount of cover (£)</a:t>
                </a:r>
              </a:p>
            </c:rich>
          </c:tx>
          <c:layout>
            <c:manualLayout>
              <c:xMode val="edge"/>
              <c:yMode val="edge"/>
              <c:x val="1.2367765086890838E-2"/>
              <c:y val="0.41583430963507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5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608807</xdr:colOff>
      <xdr:row>14</xdr:row>
      <xdr:rowOff>182563</xdr:rowOff>
    </xdr:from>
    <xdr:to>
      <xdr:col>17</xdr:col>
      <xdr:colOff>11906</xdr:colOff>
      <xdr:row>42</xdr:row>
      <xdr:rowOff>163513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34700B-81AE-4703-B4BB-3E0A8094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561068</xdr:colOff>
      <xdr:row>45</xdr:row>
      <xdr:rowOff>160564</xdr:rowOff>
    </xdr:from>
    <xdr:to>
      <xdr:col>17</xdr:col>
      <xdr:colOff>197757</xdr:colOff>
      <xdr:row>56</xdr:row>
      <xdr:rowOff>54428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837271-A0A4-4BA6-A848-8DEA0CF847E0}"/>
            </a:ext>
          </a:extLst>
        </xdr:cNvPr>
        <xdr:cNvSpPr/>
      </xdr:nvSpPr>
      <xdr:spPr>
        <a:xfrm>
          <a:off x="561068" y="11209564"/>
          <a:ext cx="15611475" cy="2139043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331904</xdr:colOff>
      <xdr:row>7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8039E8-27DF-424B-8329-1AD7BF73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451254" cy="1598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663"/>
  <sheetViews>
    <sheetView showGridLines="0" showRowColHeaders="0" tabSelected="1" zoomScale="90" zoomScaleNormal="90" workbookViewId="0">
      <selection activeCell="D74" sqref="D74"/>
    </sheetView>
  </sheetViews>
  <sheetFormatPr defaultColWidth="9.140625" defaultRowHeight="15" x14ac:dyDescent="0.25"/>
  <cols>
    <col min="1" max="1" width="10.5703125" style="13" customWidth="1"/>
    <col min="2" max="3" width="15.5703125" style="13" customWidth="1"/>
    <col min="4" max="4" width="20.5703125" style="13" customWidth="1"/>
    <col min="5" max="5" width="15.5703125" style="13" customWidth="1"/>
    <col min="6" max="18" width="10.5703125" style="13" customWidth="1"/>
    <col min="19" max="16384" width="9.140625" style="13"/>
  </cols>
  <sheetData>
    <row r="1" spans="1:18" s="8" customFormat="1" x14ac:dyDescent="0.25">
      <c r="A1" s="10"/>
      <c r="B1" s="11"/>
      <c r="C1" s="11"/>
      <c r="D1" s="11"/>
      <c r="E1" s="11"/>
      <c r="F1" s="12"/>
      <c r="Q1" s="10"/>
    </row>
    <row r="2" spans="1:18" s="8" customFormat="1" x14ac:dyDescent="0.25">
      <c r="A2" s="10"/>
      <c r="B2" s="11"/>
      <c r="C2" s="11"/>
      <c r="D2" s="11"/>
      <c r="E2" s="11"/>
      <c r="F2" s="12"/>
      <c r="Q2" s="10"/>
    </row>
    <row r="3" spans="1:18" s="8" customFormat="1" x14ac:dyDescent="0.25">
      <c r="A3" s="10"/>
      <c r="B3" s="11"/>
      <c r="C3" s="11"/>
      <c r="D3" s="11"/>
      <c r="E3" s="11"/>
      <c r="F3" s="12"/>
      <c r="Q3" s="10"/>
    </row>
    <row r="4" spans="1:18" s="8" customFormat="1" x14ac:dyDescent="0.25">
      <c r="A4" s="10"/>
      <c r="B4" s="11"/>
      <c r="C4" s="11"/>
      <c r="D4" s="11"/>
      <c r="E4" s="11"/>
      <c r="F4" s="12"/>
      <c r="Q4" s="10"/>
    </row>
    <row r="5" spans="1:18" s="8" customFormat="1" x14ac:dyDescent="0.25">
      <c r="A5" s="10"/>
      <c r="B5" s="11"/>
      <c r="C5" s="11"/>
      <c r="D5" s="11"/>
      <c r="E5" s="11"/>
      <c r="F5" s="12"/>
      <c r="Q5" s="10"/>
    </row>
    <row r="6" spans="1:18" s="8" customFormat="1" x14ac:dyDescent="0.25">
      <c r="A6" s="10"/>
      <c r="B6" s="11"/>
      <c r="C6" s="11"/>
      <c r="D6" s="11"/>
      <c r="E6" s="11"/>
      <c r="F6" s="12"/>
      <c r="Q6" s="10"/>
    </row>
    <row r="7" spans="1:18" s="8" customFormat="1" x14ac:dyDescent="0.25">
      <c r="A7" s="10"/>
      <c r="B7" s="11"/>
      <c r="C7" s="11"/>
      <c r="D7" s="11"/>
      <c r="E7" s="11"/>
      <c r="F7" s="12"/>
      <c r="Q7" s="10"/>
    </row>
    <row r="8" spans="1:18" s="8" customFormat="1" x14ac:dyDescent="0.25">
      <c r="A8" s="10"/>
      <c r="B8" s="11"/>
      <c r="C8" s="11"/>
      <c r="D8" s="11"/>
      <c r="E8" s="11"/>
      <c r="F8" s="12"/>
      <c r="Q8" s="10"/>
    </row>
    <row r="9" spans="1:18" s="8" customForma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s="8" customFormat="1" ht="17.45" customHeight="1" x14ac:dyDescent="0.2">
      <c r="A10" s="7"/>
      <c r="B10" s="29" t="s">
        <v>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7"/>
    </row>
    <row r="11" spans="1:18" s="8" customFormat="1" ht="15.6" customHeight="1" x14ac:dyDescent="0.2">
      <c r="A11" s="7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7"/>
    </row>
    <row r="12" spans="1:18" s="8" customFormat="1" x14ac:dyDescent="0.2">
      <c r="A12" s="7"/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7"/>
    </row>
    <row r="13" spans="1:18" s="8" customFormat="1" x14ac:dyDescent="0.2">
      <c r="A13" s="7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7"/>
    </row>
    <row r="14" spans="1:18" s="8" customForma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s="8" customFormat="1" ht="15.6" customHeight="1" x14ac:dyDescent="0.2">
      <c r="A15" s="7"/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24.95" customHeight="1" x14ac:dyDescent="0.2">
      <c r="A16" s="7"/>
      <c r="B16" s="15" t="s">
        <v>1</v>
      </c>
      <c r="C16" s="7"/>
      <c r="D16" s="7"/>
      <c r="E16" s="24">
        <v>1000000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24.95" customHeight="1" x14ac:dyDescent="0.2">
      <c r="A17" s="7"/>
      <c r="B17" s="15" t="s">
        <v>23</v>
      </c>
      <c r="C17" s="7"/>
      <c r="D17" s="7"/>
      <c r="E17" s="25">
        <v>25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24.95" customHeight="1" x14ac:dyDescent="0.2">
      <c r="A18" s="7"/>
      <c r="B18" s="15" t="s">
        <v>0</v>
      </c>
      <c r="C18" s="7"/>
      <c r="D18" s="7"/>
      <c r="E18" s="26">
        <v>0.1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8" customFormat="1" ht="24.95" customHeight="1" x14ac:dyDescent="0.2">
      <c r="A21" s="7"/>
      <c r="B21" s="15" t="s">
        <v>22</v>
      </c>
      <c r="C21" s="7"/>
      <c r="D21" s="7"/>
      <c r="E21" s="24">
        <f>D122</f>
        <v>937932.07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8" customFormat="1" ht="24.95" customHeight="1" x14ac:dyDescent="0.2">
      <c r="A22" s="7"/>
      <c r="B22" s="15" t="s">
        <v>13</v>
      </c>
      <c r="C22" s="7"/>
      <c r="D22" s="7"/>
      <c r="E22" s="24">
        <f>D182</f>
        <v>837965.85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8" customFormat="1" ht="24.95" customHeight="1" x14ac:dyDescent="0.2">
      <c r="A23" s="7"/>
      <c r="B23" s="15" t="s">
        <v>14</v>
      </c>
      <c r="C23" s="7"/>
      <c r="D23" s="7"/>
      <c r="E23" s="24">
        <f>D242</f>
        <v>676961.02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8" customFormat="1" ht="24.95" customHeight="1" x14ac:dyDescent="0.2">
      <c r="A24" s="7"/>
      <c r="B24" s="15" t="s">
        <v>15</v>
      </c>
      <c r="C24" s="7"/>
      <c r="D24" s="7"/>
      <c r="E24" s="24">
        <f>D302</f>
        <v>417647.86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24.95" customHeight="1" x14ac:dyDescent="0.2">
      <c r="A25" s="7"/>
      <c r="B25" s="15" t="s">
        <v>16</v>
      </c>
      <c r="C25" s="7"/>
      <c r="D25" s="7"/>
      <c r="E25" s="24">
        <f>D362</f>
        <v>0.05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 ht="24.95" customHeight="1" x14ac:dyDescent="0.2">
      <c r="A26" s="7"/>
      <c r="B26" s="15" t="s">
        <v>17</v>
      </c>
      <c r="C26" s="7"/>
      <c r="D26" s="7"/>
      <c r="E26" s="24" t="str">
        <f>D422</f>
        <v/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24.95" customHeight="1" x14ac:dyDescent="0.2">
      <c r="A27" s="7"/>
      <c r="B27" s="15" t="s">
        <v>18</v>
      </c>
      <c r="C27" s="7"/>
      <c r="D27" s="7"/>
      <c r="E27" s="24" t="str">
        <f>D482</f>
        <v/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4.95" customHeight="1" x14ac:dyDescent="0.2">
      <c r="A28" s="7"/>
      <c r="B28" s="15" t="s">
        <v>19</v>
      </c>
      <c r="C28" s="7"/>
      <c r="D28" s="7"/>
      <c r="E28" s="24" t="str">
        <f>D542</f>
        <v/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24.95" customHeight="1" x14ac:dyDescent="0.2">
      <c r="A29" s="7"/>
      <c r="B29" s="15" t="s">
        <v>20</v>
      </c>
      <c r="C29" s="7"/>
      <c r="D29" s="7"/>
      <c r="E29" s="24" t="str">
        <f>D602</f>
        <v/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24.95" customHeight="1" x14ac:dyDescent="0.2">
      <c r="A30" s="7"/>
      <c r="B30" s="15" t="s">
        <v>21</v>
      </c>
      <c r="C30" s="7"/>
      <c r="D30" s="7"/>
      <c r="E30" s="24" t="str">
        <f>D662</f>
        <v/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5.6" customHeight="1" x14ac:dyDescent="0.2">
      <c r="A48" s="7"/>
      <c r="B48" s="27" t="s">
        <v>12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7"/>
    </row>
    <row r="49" spans="1:18" s="8" customFormat="1" ht="15.6" customHeight="1" x14ac:dyDescent="0.2">
      <c r="A49" s="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7"/>
    </row>
    <row r="50" spans="1:18" s="8" customFormat="1" ht="15.6" customHeight="1" x14ac:dyDescent="0.2">
      <c r="A50" s="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7"/>
    </row>
    <row r="51" spans="1:18" s="8" customFormat="1" ht="15.6" customHeight="1" x14ac:dyDescent="0.2">
      <c r="A51" s="7"/>
      <c r="B51" s="28" t="s">
        <v>8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7"/>
    </row>
    <row r="52" spans="1:18" s="8" customFormat="1" ht="15.6" customHeight="1" x14ac:dyDescent="0.2">
      <c r="A52" s="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7"/>
    </row>
    <row r="53" spans="1:18" s="8" customFormat="1" ht="15.6" customHeight="1" x14ac:dyDescent="0.2">
      <c r="A53" s="7"/>
      <c r="B53" s="27" t="s">
        <v>24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7"/>
    </row>
    <row r="54" spans="1:18" s="8" customFormat="1" ht="15.6" customHeight="1" x14ac:dyDescent="0.2">
      <c r="A54" s="7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7"/>
    </row>
    <row r="55" spans="1:18" s="8" customFormat="1" ht="15.6" customHeight="1" x14ac:dyDescent="0.2">
      <c r="A55" s="7"/>
      <c r="B55" s="27" t="s">
        <v>9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7"/>
    </row>
    <row r="56" spans="1:18" s="8" customFormat="1" ht="15.6" customHeight="1" x14ac:dyDescent="0.2">
      <c r="A56" s="7"/>
      <c r="B56" s="7"/>
      <c r="C56" s="7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7"/>
    </row>
    <row r="57" spans="1:18" s="8" customFormat="1" ht="15.6" customHeight="1" x14ac:dyDescent="0.2">
      <c r="A57" s="7"/>
      <c r="B57" s="7"/>
      <c r="C57" s="7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7"/>
    </row>
    <row r="58" spans="1:18" s="8" customForma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5.75" x14ac:dyDescent="0.2">
      <c r="A59" s="7"/>
      <c r="B59" s="15" t="s">
        <v>11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8.75" customHeight="1" x14ac:dyDescent="0.2">
      <c r="A61" s="7"/>
      <c r="B61" s="16" t="s">
        <v>5</v>
      </c>
      <c r="C61" s="16" t="s">
        <v>2</v>
      </c>
      <c r="D61" s="16" t="s">
        <v>7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x14ac:dyDescent="0.2">
      <c r="A62" s="7"/>
      <c r="B62" s="17">
        <v>0</v>
      </c>
      <c r="C62" s="17">
        <v>0</v>
      </c>
      <c r="D62" s="18">
        <f>IF(B62&gt;$E$17*12,"",ROUND($E$16 * (1 - (1 + Lookups!$D$8 / 12) ^ (-($E$17*12 - B62))) / (1 - (1 + Lookups!$D$8 / 12) ^ (-$E$17*12)) + 0.05, 2))</f>
        <v>1000000.05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x14ac:dyDescent="0.2">
      <c r="A63" s="7"/>
      <c r="B63" s="19">
        <v>1</v>
      </c>
      <c r="C63" s="19">
        <v>0</v>
      </c>
      <c r="D63" s="20">
        <f>IF(B63&gt;$E$17*12,"",ROUND($E$16 * (1 - (1 + Lookups!$D$8 / 12) ^ (-($E$17*12 - B63))) / (1 - (1 + Lookups!$D$8 / 12) ^ (-$E$17*12)) + 0.05, 2))</f>
        <v>999189.37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7"/>
      <c r="B64" s="19">
        <v>2</v>
      </c>
      <c r="C64" s="19">
        <v>0</v>
      </c>
      <c r="D64" s="20">
        <f>IF(B64&gt;$E$17*12,"",ROUND($E$16 * (1 - (1 + Lookups!$D$8 / 12) ^ (-($E$17*12 - B64))) / (1 - (1 + Lookups!$D$8 / 12) ^ (-$E$17*12)) + 0.05, 2))</f>
        <v>998372.23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x14ac:dyDescent="0.2">
      <c r="A65" s="7"/>
      <c r="B65" s="19">
        <v>3</v>
      </c>
      <c r="C65" s="19">
        <v>0</v>
      </c>
      <c r="D65" s="20">
        <f>IF(B65&gt;$E$17*12,"",ROUND($E$16 * (1 - (1 + Lookups!$D$8 / 12) ^ (-($E$17*12 - B65))) / (1 - (1 + Lookups!$D$8 / 12) ^ (-$E$17*12)) + 0.05, 2))</f>
        <v>997548.58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x14ac:dyDescent="0.2">
      <c r="A66" s="7"/>
      <c r="B66" s="19">
        <v>4</v>
      </c>
      <c r="C66" s="19">
        <v>0</v>
      </c>
      <c r="D66" s="20">
        <f>IF(B66&gt;$E$17*12,"",ROUND($E$16 * (1 - (1 + Lookups!$D$8 / 12) ^ (-($E$17*12 - B66))) / (1 - (1 + Lookups!$D$8 / 12) ^ (-$E$17*12)) + 0.05, 2))</f>
        <v>996718.35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8" customFormat="1" x14ac:dyDescent="0.2">
      <c r="A67" s="7"/>
      <c r="B67" s="19">
        <v>5</v>
      </c>
      <c r="C67" s="19">
        <v>0</v>
      </c>
      <c r="D67" s="20">
        <f>IF(B67&gt;$E$17*12,"",ROUND($E$16 * (1 - (1 + Lookups!$D$8 / 12) ^ (-($E$17*12 - B67))) / (1 - (1 + Lookups!$D$8 / 12) ^ (-$E$17*12)) + 0.05, 2))</f>
        <v>995881.5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x14ac:dyDescent="0.2">
      <c r="A68" s="7"/>
      <c r="B68" s="19">
        <v>6</v>
      </c>
      <c r="C68" s="19">
        <v>0</v>
      </c>
      <c r="D68" s="20">
        <f>IF(B68&gt;$E$17*12,"",ROUND($E$16 * (1 - (1 + Lookups!$D$8 / 12) ^ (-($E$17*12 - B68))) / (1 - (1 + Lookups!$D$8 / 12) ^ (-$E$17*12)) + 0.05, 2))</f>
        <v>995037.98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7"/>
      <c r="B69" s="19">
        <v>7</v>
      </c>
      <c r="C69" s="19">
        <v>0</v>
      </c>
      <c r="D69" s="20">
        <f>IF(B69&gt;$E$17*12,"",ROUND($E$16 * (1 - (1 + Lookups!$D$8 / 12) ^ (-($E$17*12 - B69))) / (1 - (1 + Lookups!$D$8 / 12) ^ (-$E$17*12)) + 0.05, 2))</f>
        <v>994187.74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x14ac:dyDescent="0.2">
      <c r="A70" s="7"/>
      <c r="B70" s="19">
        <v>8</v>
      </c>
      <c r="C70" s="19">
        <v>0</v>
      </c>
      <c r="D70" s="20">
        <f>IF(B70&gt;$E$17*12,"",ROUND($E$16 * (1 - (1 + Lookups!$D$8 / 12) ^ (-($E$17*12 - B70))) / (1 - (1 + Lookups!$D$8 / 12) ^ (-$E$17*12)) + 0.05, 2))</f>
        <v>993330.71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x14ac:dyDescent="0.2">
      <c r="A71" s="7"/>
      <c r="B71" s="19">
        <v>9</v>
      </c>
      <c r="C71" s="19">
        <v>0</v>
      </c>
      <c r="D71" s="20">
        <f>IF(B71&gt;$E$17*12,"",ROUND($E$16 * (1 - (1 + Lookups!$D$8 / 12) ^ (-($E$17*12 - B71))) / (1 - (1 + Lookups!$D$8 / 12) ^ (-$E$17*12)) + 0.05, 2))</f>
        <v>992466.84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x14ac:dyDescent="0.2">
      <c r="A72" s="7"/>
      <c r="B72" s="19">
        <v>10</v>
      </c>
      <c r="C72" s="19">
        <v>0</v>
      </c>
      <c r="D72" s="20">
        <f>IF(B72&gt;$E$17*12,"",ROUND($E$16 * (1 - (1 + Lookups!$D$8 / 12) ^ (-($E$17*12 - B72))) / (1 - (1 + Lookups!$D$8 / 12) ^ (-$E$17*12)) + 0.05, 2))</f>
        <v>991596.09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7"/>
      <c r="B73" s="19">
        <v>11</v>
      </c>
      <c r="C73" s="19">
        <v>0</v>
      </c>
      <c r="D73" s="20">
        <f>IF(B73&gt;$E$17*12,"",ROUND($E$16 * (1 - (1 + Lookups!$D$8 / 12) ^ (-($E$17*12 - B73))) / (1 - (1 + Lookups!$D$8 / 12) ^ (-$E$17*12)) + 0.05, 2))</f>
        <v>990718.4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7"/>
      <c r="B74" s="19">
        <v>12</v>
      </c>
      <c r="C74" s="19">
        <v>1</v>
      </c>
      <c r="D74" s="20">
        <f>IF(B74&gt;$E$17*12,"",ROUND($E$16 * (1 - (1 + Lookups!$D$8 / 12) ^ (-($E$17*12 - B74))) / (1 - (1 + Lookups!$D$8 / 12) ^ (-$E$17*12)) + 0.05, 2))</f>
        <v>989833.7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7"/>
      <c r="B75" s="19">
        <v>13</v>
      </c>
      <c r="C75" s="19">
        <v>1</v>
      </c>
      <c r="D75" s="20">
        <f>IF(B75&gt;$E$17*12,"",ROUND($E$16 * (1 - (1 + Lookups!$D$8 / 12) ^ (-($E$17*12 - B75))) / (1 - (1 + Lookups!$D$8 / 12) ^ (-$E$17*12)) + 0.05, 2))</f>
        <v>988941.95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7"/>
      <c r="B76" s="19">
        <v>14</v>
      </c>
      <c r="C76" s="19">
        <v>1</v>
      </c>
      <c r="D76" s="20">
        <f>IF(B76&gt;$E$17*12,"",ROUND($E$16 * (1 - (1 + Lookups!$D$8 / 12) ^ (-($E$17*12 - B76))) / (1 - (1 + Lookups!$D$8 / 12) ^ (-$E$17*12)) + 0.05, 2))</f>
        <v>988043.08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7"/>
      <c r="B77" s="19">
        <v>15</v>
      </c>
      <c r="C77" s="19">
        <v>1</v>
      </c>
      <c r="D77" s="20">
        <f>IF(B77&gt;$E$17*12,"",ROUND($E$16 * (1 - (1 + Lookups!$D$8 / 12) ^ (-($E$17*12 - B77))) / (1 - (1 + Lookups!$D$8 / 12) ^ (-$E$17*12)) + 0.05, 2))</f>
        <v>987137.05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7"/>
      <c r="B78" s="19">
        <v>16</v>
      </c>
      <c r="C78" s="19">
        <v>1</v>
      </c>
      <c r="D78" s="20">
        <f>IF(B78&gt;$E$17*12,"",ROUND($E$16 * (1 - (1 + Lookups!$D$8 / 12) ^ (-($E$17*12 - B78))) / (1 - (1 + Lookups!$D$8 / 12) ^ (-$E$17*12)) + 0.05, 2))</f>
        <v>986223.79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7"/>
      <c r="B79" s="19">
        <v>17</v>
      </c>
      <c r="C79" s="19">
        <v>1</v>
      </c>
      <c r="D79" s="20">
        <f>IF(B79&gt;$E$17*12,"",ROUND($E$16 * (1 - (1 + Lookups!$D$8 / 12) ^ (-($E$17*12 - B79))) / (1 - (1 + Lookups!$D$8 / 12) ^ (-$E$17*12)) + 0.05, 2))</f>
        <v>985303.25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x14ac:dyDescent="0.2">
      <c r="A80" s="7"/>
      <c r="B80" s="19">
        <v>18</v>
      </c>
      <c r="C80" s="19">
        <v>1</v>
      </c>
      <c r="D80" s="20">
        <f>IF(B80&gt;$E$17*12,"",ROUND($E$16 * (1 - (1 + Lookups!$D$8 / 12) ^ (-($E$17*12 - B80))) / (1 - (1 + Lookups!$D$8 / 12) ^ (-$E$17*12)) + 0.05, 2))</f>
        <v>984375.37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x14ac:dyDescent="0.2">
      <c r="A81" s="7"/>
      <c r="B81" s="19">
        <v>19</v>
      </c>
      <c r="C81" s="19">
        <v>1</v>
      </c>
      <c r="D81" s="20">
        <f>IF(B81&gt;$E$17*12,"",ROUND($E$16 * (1 - (1 + Lookups!$D$8 / 12) ^ (-($E$17*12 - B81))) / (1 - (1 + Lookups!$D$8 / 12) ^ (-$E$17*12)) + 0.05, 2))</f>
        <v>983440.09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s="8" customFormat="1" x14ac:dyDescent="0.2">
      <c r="A82" s="7"/>
      <c r="B82" s="19">
        <v>20</v>
      </c>
      <c r="C82" s="19">
        <v>1</v>
      </c>
      <c r="D82" s="20">
        <f>IF(B82&gt;$E$17*12,"",ROUND($E$16 * (1 - (1 + Lookups!$D$8 / 12) ^ (-($E$17*12 - B82))) / (1 - (1 + Lookups!$D$8 / 12) ^ (-$E$17*12)) + 0.05, 2))</f>
        <v>982497.35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8" customFormat="1" x14ac:dyDescent="0.2">
      <c r="A83" s="7"/>
      <c r="B83" s="19">
        <v>21</v>
      </c>
      <c r="C83" s="19">
        <v>1</v>
      </c>
      <c r="D83" s="20">
        <f>IF(B83&gt;$E$17*12,"",ROUND($E$16 * (1 - (1 + Lookups!$D$8 / 12) ^ (-($E$17*12 - B83))) / (1 - (1 + Lookups!$D$8 / 12) ^ (-$E$17*12)) + 0.05, 2))</f>
        <v>981547.09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s="8" customFormat="1" x14ac:dyDescent="0.2">
      <c r="A84" s="7"/>
      <c r="B84" s="19">
        <v>22</v>
      </c>
      <c r="C84" s="19">
        <v>1</v>
      </c>
      <c r="D84" s="20">
        <f>IF(B84&gt;$E$17*12,"",ROUND($E$16 * (1 - (1 + Lookups!$D$8 / 12) ^ (-($E$17*12 - B84))) / (1 - (1 + Lookups!$D$8 / 12) ^ (-$E$17*12)) + 0.05, 2))</f>
        <v>980589.25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s="8" customFormat="1" x14ac:dyDescent="0.2">
      <c r="A85" s="7"/>
      <c r="B85" s="19">
        <v>23</v>
      </c>
      <c r="C85" s="19">
        <v>1</v>
      </c>
      <c r="D85" s="20">
        <f>IF(B85&gt;$E$17*12,"",ROUND($E$16 * (1 - (1 + Lookups!$D$8 / 12) ^ (-($E$17*12 - B85))) / (1 - (1 + Lookups!$D$8 / 12) ^ (-$E$17*12)) + 0.05, 2))</f>
        <v>979623.77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s="8" customFormat="1" x14ac:dyDescent="0.2">
      <c r="A86" s="7"/>
      <c r="B86" s="19">
        <v>24</v>
      </c>
      <c r="C86" s="19">
        <v>2</v>
      </c>
      <c r="D86" s="20">
        <f>IF(B86&gt;$E$17*12,"",ROUND($E$16 * (1 - (1 + Lookups!$D$8 / 12) ^ (-($E$17*12 - B86))) / (1 - (1 + Lookups!$D$8 / 12) ^ (-$E$17*12)) + 0.05, 2))</f>
        <v>978650.6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s="8" customFormat="1" x14ac:dyDescent="0.2">
      <c r="A87" s="7"/>
      <c r="B87" s="19">
        <v>25</v>
      </c>
      <c r="C87" s="19">
        <v>2</v>
      </c>
      <c r="D87" s="20">
        <f>IF(B87&gt;$E$17*12,"",ROUND($E$16 * (1 - (1 + Lookups!$D$8 / 12) ^ (-($E$17*12 - B87))) / (1 - (1 + Lookups!$D$8 / 12) ^ (-$E$17*12)) + 0.05, 2))</f>
        <v>977669.66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8" customFormat="1" x14ac:dyDescent="0.2">
      <c r="A88" s="7"/>
      <c r="B88" s="19">
        <v>26</v>
      </c>
      <c r="C88" s="19">
        <v>2</v>
      </c>
      <c r="D88" s="20">
        <f>IF(B88&gt;$E$17*12,"",ROUND($E$16 * (1 - (1 + Lookups!$D$8 / 12) ^ (-($E$17*12 - B88))) / (1 - (1 + Lookups!$D$8 / 12) ^ (-$E$17*12)) + 0.05, 2))</f>
        <v>976680.9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8" customFormat="1" x14ac:dyDescent="0.2">
      <c r="A89" s="7"/>
      <c r="B89" s="19">
        <v>27</v>
      </c>
      <c r="C89" s="19">
        <v>2</v>
      </c>
      <c r="D89" s="20">
        <f>IF(B89&gt;$E$17*12,"",ROUND($E$16 * (1 - (1 + Lookups!$D$8 / 12) ^ (-($E$17*12 - B89))) / (1 - (1 + Lookups!$D$8 / 12) ^ (-$E$17*12)) + 0.05, 2))</f>
        <v>975684.26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s="8" customFormat="1" x14ac:dyDescent="0.2">
      <c r="A90" s="7"/>
      <c r="B90" s="19">
        <v>28</v>
      </c>
      <c r="C90" s="19">
        <v>2</v>
      </c>
      <c r="D90" s="20">
        <f>IF(B90&gt;$E$17*12,"",ROUND($E$16 * (1 - (1 + Lookups!$D$8 / 12) ^ (-($E$17*12 - B90))) / (1 - (1 + Lookups!$D$8 / 12) ^ (-$E$17*12)) + 0.05, 2))</f>
        <v>974679.66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s="8" customFormat="1" x14ac:dyDescent="0.2">
      <c r="A91" s="7"/>
      <c r="B91" s="19">
        <v>29</v>
      </c>
      <c r="C91" s="19">
        <v>2</v>
      </c>
      <c r="D91" s="20">
        <f>IF(B91&gt;$E$17*12,"",ROUND($E$16 * (1 - (1 + Lookups!$D$8 / 12) ^ (-($E$17*12 - B91))) / (1 - (1 + Lookups!$D$8 / 12) ^ (-$E$17*12)) + 0.05, 2))</f>
        <v>973667.06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8" customFormat="1" x14ac:dyDescent="0.2">
      <c r="A92" s="7"/>
      <c r="B92" s="19">
        <v>30</v>
      </c>
      <c r="C92" s="19">
        <v>2</v>
      </c>
      <c r="D92" s="20">
        <f>IF(B92&gt;$E$17*12,"",ROUND($E$16 * (1 - (1 + Lookups!$D$8 / 12) ^ (-($E$17*12 - B92))) / (1 - (1 + Lookups!$D$8 / 12) ^ (-$E$17*12)) + 0.05, 2))</f>
        <v>972646.38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8" customFormat="1" x14ac:dyDescent="0.2">
      <c r="A93" s="7"/>
      <c r="B93" s="19">
        <v>31</v>
      </c>
      <c r="C93" s="19">
        <v>2</v>
      </c>
      <c r="D93" s="20">
        <f>IF(B93&gt;$E$17*12,"",ROUND($E$16 * (1 - (1 + Lookups!$D$8 / 12) ^ (-($E$17*12 - B93))) / (1 - (1 + Lookups!$D$8 / 12) ^ (-$E$17*12)) + 0.05, 2))</f>
        <v>971617.55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s="8" customFormat="1" x14ac:dyDescent="0.2">
      <c r="A94" s="7"/>
      <c r="B94" s="19">
        <v>32</v>
      </c>
      <c r="C94" s="19">
        <v>2</v>
      </c>
      <c r="D94" s="20">
        <f>IF(B94&gt;$E$17*12,"",ROUND($E$16 * (1 - (1 + Lookups!$D$8 / 12) ^ (-($E$17*12 - B94))) / (1 - (1 + Lookups!$D$8 / 12) ^ (-$E$17*12)) + 0.05, 2))</f>
        <v>970580.53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s="8" customFormat="1" x14ac:dyDescent="0.2">
      <c r="A95" s="7"/>
      <c r="B95" s="19">
        <v>33</v>
      </c>
      <c r="C95" s="19">
        <v>2</v>
      </c>
      <c r="D95" s="20">
        <f>IF(B95&gt;$E$17*12,"",ROUND($E$16 * (1 - (1 + Lookups!$D$8 / 12) ^ (-($E$17*12 - B95))) / (1 - (1 + Lookups!$D$8 / 12) ^ (-$E$17*12)) + 0.05, 2))</f>
        <v>969535.23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s="8" customFormat="1" x14ac:dyDescent="0.2">
      <c r="A96" s="7"/>
      <c r="B96" s="19">
        <v>34</v>
      </c>
      <c r="C96" s="19">
        <v>2</v>
      </c>
      <c r="D96" s="20">
        <f>IF(B96&gt;$E$17*12,"",ROUND($E$16 * (1 - (1 + Lookups!$D$8 / 12) ^ (-($E$17*12 - B96))) / (1 - (1 + Lookups!$D$8 / 12) ^ (-$E$17*12)) + 0.05, 2))</f>
        <v>968481.6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s="8" customFormat="1" x14ac:dyDescent="0.2">
      <c r="A97" s="7"/>
      <c r="B97" s="19">
        <v>35</v>
      </c>
      <c r="C97" s="19">
        <v>2</v>
      </c>
      <c r="D97" s="20">
        <f>IF(B97&gt;$E$17*12,"",ROUND($E$16 * (1 - (1 + Lookups!$D$8 / 12) ^ (-($E$17*12 - B97))) / (1 - (1 + Lookups!$D$8 / 12) ^ (-$E$17*12)) + 0.05, 2))</f>
        <v>967419.57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s="8" customFormat="1" x14ac:dyDescent="0.2">
      <c r="A98" s="7"/>
      <c r="B98" s="19">
        <v>36</v>
      </c>
      <c r="C98" s="19">
        <v>3</v>
      </c>
      <c r="D98" s="20">
        <f>IF(B98&gt;$E$17*12,"",ROUND($E$16 * (1 - (1 + Lookups!$D$8 / 12) ^ (-($E$17*12 - B98))) / (1 - (1 + Lookups!$D$8 / 12) ^ (-$E$17*12)) + 0.05, 2))</f>
        <v>966349.06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8" customFormat="1" x14ac:dyDescent="0.2">
      <c r="A99" s="7"/>
      <c r="B99" s="19">
        <v>37</v>
      </c>
      <c r="C99" s="19">
        <v>3</v>
      </c>
      <c r="D99" s="20">
        <f>IF(B99&gt;$E$17*12,"",ROUND($E$16 * (1 - (1 + Lookups!$D$8 / 12) ^ (-($E$17*12 - B99))) / (1 - (1 + Lookups!$D$8 / 12) ^ (-$E$17*12)) + 0.05, 2))</f>
        <v>965270.02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8" customFormat="1" x14ac:dyDescent="0.2">
      <c r="A100" s="7"/>
      <c r="B100" s="19">
        <v>38</v>
      </c>
      <c r="C100" s="19">
        <v>3</v>
      </c>
      <c r="D100" s="20">
        <f>IF(B100&gt;$E$17*12,"",ROUND($E$16 * (1 - (1 + Lookups!$D$8 / 12) ^ (-($E$17*12 - B100))) / (1 - (1 + Lookups!$D$8 / 12) ^ (-$E$17*12)) + 0.05, 2))</f>
        <v>964182.37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8" customFormat="1" x14ac:dyDescent="0.2">
      <c r="A101" s="7"/>
      <c r="B101" s="19">
        <v>39</v>
      </c>
      <c r="C101" s="19">
        <v>3</v>
      </c>
      <c r="D101" s="20">
        <f>IF(B101&gt;$E$17*12,"",ROUND($E$16 * (1 - (1 + Lookups!$D$8 / 12) ^ (-($E$17*12 - B101))) / (1 - (1 + Lookups!$D$8 / 12) ^ (-$E$17*12)) + 0.05, 2))</f>
        <v>963086.05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8" customFormat="1" x14ac:dyDescent="0.2">
      <c r="A102" s="7"/>
      <c r="B102" s="19">
        <v>40</v>
      </c>
      <c r="C102" s="19">
        <v>3</v>
      </c>
      <c r="D102" s="20">
        <f>IF(B102&gt;$E$17*12,"",ROUND($E$16 * (1 - (1 + Lookups!$D$8 / 12) ^ (-($E$17*12 - B102))) / (1 - (1 + Lookups!$D$8 / 12) ^ (-$E$17*12)) + 0.05, 2))</f>
        <v>961980.99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8" customFormat="1" x14ac:dyDescent="0.2">
      <c r="A103" s="7"/>
      <c r="B103" s="19">
        <v>41</v>
      </c>
      <c r="C103" s="19">
        <v>3</v>
      </c>
      <c r="D103" s="20">
        <f>IF(B103&gt;$E$17*12,"",ROUND($E$16 * (1 - (1 + Lookups!$D$8 / 12) ^ (-($E$17*12 - B103))) / (1 - (1 + Lookups!$D$8 / 12) ^ (-$E$17*12)) + 0.05, 2))</f>
        <v>960867.11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8" customFormat="1" x14ac:dyDescent="0.2">
      <c r="A104" s="7"/>
      <c r="B104" s="19">
        <v>42</v>
      </c>
      <c r="C104" s="19">
        <v>3</v>
      </c>
      <c r="D104" s="20">
        <f>IF(B104&gt;$E$17*12,"",ROUND($E$16 * (1 - (1 + Lookups!$D$8 / 12) ^ (-($E$17*12 - B104))) / (1 - (1 + Lookups!$D$8 / 12) ^ (-$E$17*12)) + 0.05, 2))</f>
        <v>959744.35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8" customFormat="1" x14ac:dyDescent="0.2">
      <c r="A105" s="7"/>
      <c r="B105" s="19">
        <v>43</v>
      </c>
      <c r="C105" s="19">
        <v>3</v>
      </c>
      <c r="D105" s="20">
        <f>IF(B105&gt;$E$17*12,"",ROUND($E$16 * (1 - (1 + Lookups!$D$8 / 12) ^ (-($E$17*12 - B105))) / (1 - (1 + Lookups!$D$8 / 12) ^ (-$E$17*12)) + 0.05, 2))</f>
        <v>958612.63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8" customFormat="1" x14ac:dyDescent="0.2">
      <c r="A106" s="7"/>
      <c r="B106" s="19">
        <v>44</v>
      </c>
      <c r="C106" s="19">
        <v>3</v>
      </c>
      <c r="D106" s="20">
        <f>IF(B106&gt;$E$17*12,"",ROUND($E$16 * (1 - (1 + Lookups!$D$8 / 12) ^ (-($E$17*12 - B106))) / (1 - (1 + Lookups!$D$8 / 12) ^ (-$E$17*12)) + 0.05, 2))</f>
        <v>957471.89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s="8" customFormat="1" x14ac:dyDescent="0.2">
      <c r="A107" s="7"/>
      <c r="B107" s="19">
        <v>45</v>
      </c>
      <c r="C107" s="19">
        <v>3</v>
      </c>
      <c r="D107" s="20">
        <f>IF(B107&gt;$E$17*12,"",ROUND($E$16 * (1 - (1 + Lookups!$D$8 / 12) ^ (-($E$17*12 - B107))) / (1 - (1 + Lookups!$D$8 / 12) ^ (-$E$17*12)) + 0.05, 2))</f>
        <v>956322.06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s="8" customFormat="1" ht="15.6" customHeight="1" x14ac:dyDescent="0.2">
      <c r="A108" s="7"/>
      <c r="B108" s="19">
        <v>46</v>
      </c>
      <c r="C108" s="19">
        <v>3</v>
      </c>
      <c r="D108" s="20">
        <f>IF(B108&gt;$E$17*12,"",ROUND($E$16 * (1 - (1 + Lookups!$D$8 / 12) ^ (-($E$17*12 - B108))) / (1 - (1 + Lookups!$D$8 / 12) ^ (-$E$17*12)) + 0.05, 2))</f>
        <v>955163.05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8" customFormat="1" ht="15.6" customHeight="1" x14ac:dyDescent="0.2">
      <c r="A109" s="7"/>
      <c r="B109" s="19">
        <v>47</v>
      </c>
      <c r="C109" s="19">
        <v>3</v>
      </c>
      <c r="D109" s="20">
        <f>IF(B109&gt;$E$17*12,"",ROUND($E$16 * (1 - (1 + Lookups!$D$8 / 12) ^ (-($E$17*12 - B109))) / (1 - (1 + Lookups!$D$8 / 12) ^ (-$E$17*12)) + 0.05, 2))</f>
        <v>953994.8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s="8" customFormat="1" ht="15.6" customHeight="1" x14ac:dyDescent="0.2">
      <c r="A110" s="7"/>
      <c r="B110" s="19">
        <v>48</v>
      </c>
      <c r="C110" s="19">
        <v>4</v>
      </c>
      <c r="D110" s="20">
        <f>IF(B110&gt;$E$17*12,"",ROUND($E$16 * (1 - (1 + Lookups!$D$8 / 12) ^ (-($E$17*12 - B110))) / (1 - (1 + Lookups!$D$8 / 12) ^ (-$E$17*12)) + 0.05, 2))</f>
        <v>952817.23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s="9" customFormat="1" ht="15.6" customHeight="1" x14ac:dyDescent="0.2">
      <c r="A111" s="7"/>
      <c r="B111" s="19">
        <v>49</v>
      </c>
      <c r="C111" s="19">
        <v>4</v>
      </c>
      <c r="D111" s="20">
        <f>IF(B111&gt;$E$17*12,"",ROUND($E$16 * (1 - (1 + Lookups!$D$8 / 12) ^ (-($E$17*12 - B111))) / (1 - (1 + Lookups!$D$8 / 12) ^ (-$E$17*12)) + 0.05, 2))</f>
        <v>951630.27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ht="15.6" customHeight="1" x14ac:dyDescent="0.2">
      <c r="A112" s="7"/>
      <c r="B112" s="19">
        <v>50</v>
      </c>
      <c r="C112" s="19">
        <v>4</v>
      </c>
      <c r="D112" s="20">
        <f>IF(B112&gt;$E$17*12,"",ROUND($E$16 * (1 - (1 + Lookups!$D$8 / 12) ^ (-($E$17*12 - B112))) / (1 - (1 + Lookups!$D$8 / 12) ^ (-$E$17*12)) + 0.05, 2))</f>
        <v>950433.85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ht="15.6" customHeight="1" x14ac:dyDescent="0.2">
      <c r="A113" s="7"/>
      <c r="B113" s="19">
        <v>51</v>
      </c>
      <c r="C113" s="19">
        <v>4</v>
      </c>
      <c r="D113" s="20">
        <f>IF(B113&gt;$E$17*12,"",ROUND($E$16 * (1 - (1 + Lookups!$D$8 / 12) ^ (-($E$17*12 - B113))) / (1 - (1 + Lookups!$D$8 / 12) ^ (-$E$17*12)) + 0.05, 2))</f>
        <v>949227.88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ht="15.6" customHeight="1" x14ac:dyDescent="0.2">
      <c r="A114" s="7"/>
      <c r="B114" s="19">
        <v>52</v>
      </c>
      <c r="C114" s="19">
        <v>4</v>
      </c>
      <c r="D114" s="20">
        <f>IF(B114&gt;$E$17*12,"",ROUND($E$16 * (1 - (1 + Lookups!$D$8 / 12) ^ (-($E$17*12 - B114))) / (1 - (1 + Lookups!$D$8 / 12) ^ (-$E$17*12)) + 0.05, 2))</f>
        <v>948012.3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ht="15.6" customHeight="1" x14ac:dyDescent="0.2">
      <c r="A115" s="7"/>
      <c r="B115" s="19">
        <v>53</v>
      </c>
      <c r="C115" s="19">
        <v>4</v>
      </c>
      <c r="D115" s="20">
        <f>IF(B115&gt;$E$17*12,"",ROUND($E$16 * (1 - (1 + Lookups!$D$8 / 12) ^ (-($E$17*12 - B115))) / (1 - (1 + Lookups!$D$8 / 12) ^ (-$E$17*12)) + 0.05, 2))</f>
        <v>946787.02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ht="15.6" customHeight="1" x14ac:dyDescent="0.2">
      <c r="A116" s="7"/>
      <c r="B116" s="19">
        <v>54</v>
      </c>
      <c r="C116" s="19">
        <v>4</v>
      </c>
      <c r="D116" s="20">
        <f>IF(B116&gt;$E$17*12,"",ROUND($E$16 * (1 - (1 + Lookups!$D$8 / 12) ^ (-($E$17*12 - B116))) / (1 - (1 + Lookups!$D$8 / 12) ^ (-$E$17*12)) + 0.05, 2))</f>
        <v>945551.98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ht="15.6" customHeight="1" x14ac:dyDescent="0.2">
      <c r="A117" s="7"/>
      <c r="B117" s="19">
        <v>55</v>
      </c>
      <c r="C117" s="19">
        <v>4</v>
      </c>
      <c r="D117" s="20">
        <f>IF(B117&gt;$E$17*12,"",ROUND($E$16 * (1 - (1 + Lookups!$D$8 / 12) ^ (-($E$17*12 - B117))) / (1 - (1 + Lookups!$D$8 / 12) ^ (-$E$17*12)) + 0.05, 2))</f>
        <v>944307.08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ht="15.6" customHeight="1" x14ac:dyDescent="0.2">
      <c r="A118" s="7"/>
      <c r="B118" s="19">
        <v>56</v>
      </c>
      <c r="C118" s="19">
        <v>4</v>
      </c>
      <c r="D118" s="20">
        <f>IF(B118&gt;$E$17*12,"",ROUND($E$16 * (1 - (1 + Lookups!$D$8 / 12) ^ (-($E$17*12 - B118))) / (1 - (1 + Lookups!$D$8 / 12) ^ (-$E$17*12)) + 0.05, 2))</f>
        <v>943052.25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ht="15.6" customHeight="1" x14ac:dyDescent="0.2">
      <c r="A119" s="7"/>
      <c r="B119" s="19">
        <v>57</v>
      </c>
      <c r="C119" s="19">
        <v>4</v>
      </c>
      <c r="D119" s="20">
        <f>IF(B119&gt;$E$17*12,"",ROUND($E$16 * (1 - (1 + Lookups!$D$8 / 12) ^ (-($E$17*12 - B119))) / (1 - (1 + Lookups!$D$8 / 12) ^ (-$E$17*12)) + 0.05, 2))</f>
        <v>941787.42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ht="15.6" customHeight="1" x14ac:dyDescent="0.2">
      <c r="A120" s="7"/>
      <c r="B120" s="19">
        <v>58</v>
      </c>
      <c r="C120" s="19">
        <v>4</v>
      </c>
      <c r="D120" s="20">
        <f>IF(B120&gt;$E$17*12,"",ROUND($E$16 * (1 - (1 + Lookups!$D$8 / 12) ^ (-($E$17*12 - B120))) / (1 - (1 + Lookups!$D$8 / 12) ^ (-$E$17*12)) + 0.05, 2))</f>
        <v>940512.49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x14ac:dyDescent="0.2">
      <c r="A121" s="7"/>
      <c r="B121" s="19">
        <v>59</v>
      </c>
      <c r="C121" s="19">
        <v>4</v>
      </c>
      <c r="D121" s="20">
        <f>IF(B121&gt;$E$17*12,"",ROUND($E$16 * (1 - (1 + Lookups!$D$8 / 12) ^ (-($E$17*12 - B121))) / (1 - (1 + Lookups!$D$8 / 12) ^ (-$E$17*12)) + 0.05, 2))</f>
        <v>939227.41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x14ac:dyDescent="0.2">
      <c r="A122" s="7"/>
      <c r="B122" s="19">
        <v>60</v>
      </c>
      <c r="C122" s="19">
        <v>5</v>
      </c>
      <c r="D122" s="20">
        <f>IF(B122&gt;$E$17*12,"",ROUND($E$16 * (1 - (1 + Lookups!$D$8 / 12) ^ (-($E$17*12 - B122))) / (1 - (1 + Lookups!$D$8 / 12) ^ (-$E$17*12)) + 0.05, 2))</f>
        <v>937932.07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x14ac:dyDescent="0.2">
      <c r="A123" s="7"/>
      <c r="B123" s="19">
        <v>61</v>
      </c>
      <c r="C123" s="19">
        <v>5</v>
      </c>
      <c r="D123" s="20">
        <f>IF(B123&gt;$E$17*12,"",ROUND($E$16 * (1 - (1 + Lookups!$D$8 / 12) ^ (-($E$17*12 - B123))) / (1 - (1 + Lookups!$D$8 / 12) ^ (-$E$17*12)) + 0.05, 2))</f>
        <v>936626.4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x14ac:dyDescent="0.2">
      <c r="A124" s="7"/>
      <c r="B124" s="19">
        <v>62</v>
      </c>
      <c r="C124" s="19">
        <v>5</v>
      </c>
      <c r="D124" s="20">
        <f>IF(B124&gt;$E$17*12,"",ROUND($E$16 * (1 - (1 + Lookups!$D$8 / 12) ^ (-($E$17*12 - B124))) / (1 - (1 + Lookups!$D$8 / 12) ^ (-$E$17*12)) + 0.05, 2))</f>
        <v>935310.32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x14ac:dyDescent="0.2">
      <c r="A125" s="7"/>
      <c r="B125" s="19">
        <v>63</v>
      </c>
      <c r="C125" s="19">
        <v>5</v>
      </c>
      <c r="D125" s="20">
        <f>IF(B125&gt;$E$17*12,"",ROUND($E$16 * (1 - (1 + Lookups!$D$8 / 12) ^ (-($E$17*12 - B125))) / (1 - (1 + Lookups!$D$8 / 12) ^ (-$E$17*12)) + 0.05, 2))</f>
        <v>933983.75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x14ac:dyDescent="0.2">
      <c r="A126" s="7"/>
      <c r="B126" s="19">
        <v>64</v>
      </c>
      <c r="C126" s="19">
        <v>5</v>
      </c>
      <c r="D126" s="20">
        <f>IF(B126&gt;$E$17*12,"",ROUND($E$16 * (1 - (1 + Lookups!$D$8 / 12) ^ (-($E$17*12 - B126))) / (1 - (1 + Lookups!$D$8 / 12) ^ (-$E$17*12)) + 0.05, 2))</f>
        <v>932646.59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x14ac:dyDescent="0.2">
      <c r="A127" s="7"/>
      <c r="B127" s="19">
        <v>65</v>
      </c>
      <c r="C127" s="19">
        <v>5</v>
      </c>
      <c r="D127" s="20">
        <f>IF(B127&gt;$E$17*12,"",ROUND($E$16 * (1 - (1 + Lookups!$D$8 / 12) ^ (-($E$17*12 - B127))) / (1 - (1 + Lookups!$D$8 / 12) ^ (-$E$17*12)) + 0.05, 2))</f>
        <v>931298.77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x14ac:dyDescent="0.2">
      <c r="A128" s="7"/>
      <c r="B128" s="19">
        <v>66</v>
      </c>
      <c r="C128" s="19">
        <v>5</v>
      </c>
      <c r="D128" s="20">
        <f>IF(B128&gt;$E$17*12,"",ROUND($E$16 * (1 - (1 + Lookups!$D$8 / 12) ^ (-($E$17*12 - B128))) / (1 - (1 + Lookups!$D$8 / 12) ^ (-$E$17*12)) + 0.05, 2))</f>
        <v>929940.2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x14ac:dyDescent="0.2">
      <c r="A129" s="7"/>
      <c r="B129" s="19">
        <v>67</v>
      </c>
      <c r="C129" s="19">
        <v>5</v>
      </c>
      <c r="D129" s="20">
        <f>IF(B129&gt;$E$17*12,"",ROUND($E$16 * (1 - (1 + Lookups!$D$8 / 12) ^ (-($E$17*12 - B129))) / (1 - (1 + Lookups!$D$8 / 12) ^ (-$E$17*12)) + 0.05, 2))</f>
        <v>928570.8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x14ac:dyDescent="0.2">
      <c r="A130" s="7"/>
      <c r="B130" s="19">
        <v>68</v>
      </c>
      <c r="C130" s="19">
        <v>5</v>
      </c>
      <c r="D130" s="20">
        <f>IF(B130&gt;$E$17*12,"",ROUND($E$16 * (1 - (1 + Lookups!$D$8 / 12) ^ (-($E$17*12 - B130))) / (1 - (1 + Lookups!$D$8 / 12) ^ (-$E$17*12)) + 0.05, 2))</f>
        <v>927190.48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x14ac:dyDescent="0.2">
      <c r="A131" s="7"/>
      <c r="B131" s="19">
        <v>69</v>
      </c>
      <c r="C131" s="19">
        <v>5</v>
      </c>
      <c r="D131" s="20">
        <f>IF(B131&gt;$E$17*12,"",ROUND($E$16 * (1 - (1 + Lookups!$D$8 / 12) ^ (-($E$17*12 - B131))) / (1 - (1 + Lookups!$D$8 / 12) ^ (-$E$17*12)) + 0.05, 2))</f>
        <v>925799.15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x14ac:dyDescent="0.2">
      <c r="A132" s="7"/>
      <c r="B132" s="19">
        <v>70</v>
      </c>
      <c r="C132" s="19">
        <v>5</v>
      </c>
      <c r="D132" s="20">
        <f>IF(B132&gt;$E$17*12,"",ROUND($E$16 * (1 - (1 + Lookups!$D$8 / 12) ^ (-($E$17*12 - B132))) / (1 - (1 + Lookups!$D$8 / 12) ^ (-$E$17*12)) + 0.05, 2))</f>
        <v>924396.72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x14ac:dyDescent="0.2">
      <c r="A133" s="7"/>
      <c r="B133" s="19">
        <v>71</v>
      </c>
      <c r="C133" s="19">
        <v>5</v>
      </c>
      <c r="D133" s="20">
        <f>IF(B133&gt;$E$17*12,"",ROUND($E$16 * (1 - (1 + Lookups!$D$8 / 12) ^ (-($E$17*12 - B133))) / (1 - (1 + Lookups!$D$8 / 12) ^ (-$E$17*12)) + 0.05, 2))</f>
        <v>922983.11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x14ac:dyDescent="0.2">
      <c r="A134" s="7"/>
      <c r="B134" s="19">
        <v>72</v>
      </c>
      <c r="C134" s="19">
        <v>6</v>
      </c>
      <c r="D134" s="20">
        <f>IF(B134&gt;$E$17*12,"",ROUND($E$16 * (1 - (1 + Lookups!$D$8 / 12) ^ (-($E$17*12 - B134))) / (1 - (1 + Lookups!$D$8 / 12) ^ (-$E$17*12)) + 0.05, 2))</f>
        <v>921558.22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x14ac:dyDescent="0.2">
      <c r="A135" s="7"/>
      <c r="B135" s="19">
        <v>73</v>
      </c>
      <c r="C135" s="19">
        <v>6</v>
      </c>
      <c r="D135" s="20">
        <f>IF(B135&gt;$E$17*12,"",ROUND($E$16 * (1 - (1 + Lookups!$D$8 / 12) ^ (-($E$17*12 - B135))) / (1 - (1 + Lookups!$D$8 / 12) ^ (-$E$17*12)) + 0.05, 2))</f>
        <v>920121.97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x14ac:dyDescent="0.2">
      <c r="A136" s="7"/>
      <c r="B136" s="19">
        <v>74</v>
      </c>
      <c r="C136" s="19">
        <v>6</v>
      </c>
      <c r="D136" s="20">
        <f>IF(B136&gt;$E$17*12,"",ROUND($E$16 * (1 - (1 + Lookups!$D$8 / 12) ^ (-($E$17*12 - B136))) / (1 - (1 + Lookups!$D$8 / 12) ^ (-$E$17*12)) + 0.05, 2))</f>
        <v>918674.27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x14ac:dyDescent="0.2">
      <c r="A137" s="7"/>
      <c r="B137" s="19">
        <v>75</v>
      </c>
      <c r="C137" s="19">
        <v>6</v>
      </c>
      <c r="D137" s="20">
        <f>IF(B137&gt;$E$17*12,"",ROUND($E$16 * (1 - (1 + Lookups!$D$8 / 12) ^ (-($E$17*12 - B137))) / (1 - (1 + Lookups!$D$8 / 12) ^ (-$E$17*12)) + 0.05, 2))</f>
        <v>917215.02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x14ac:dyDescent="0.2">
      <c r="A138" s="7"/>
      <c r="B138" s="19">
        <v>76</v>
      </c>
      <c r="C138" s="19">
        <v>6</v>
      </c>
      <c r="D138" s="20">
        <f>IF(B138&gt;$E$17*12,"",ROUND($E$16 * (1 - (1 + Lookups!$D$8 / 12) ^ (-($E$17*12 - B138))) / (1 - (1 + Lookups!$D$8 / 12) ^ (-$E$17*12)) + 0.05, 2))</f>
        <v>915744.14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x14ac:dyDescent="0.2">
      <c r="A139" s="7"/>
      <c r="B139" s="19">
        <v>77</v>
      </c>
      <c r="C139" s="19">
        <v>6</v>
      </c>
      <c r="D139" s="20">
        <f>IF(B139&gt;$E$17*12,"",ROUND($E$16 * (1 - (1 + Lookups!$D$8 / 12) ^ (-($E$17*12 - B139))) / (1 - (1 + Lookups!$D$8 / 12) ^ (-$E$17*12)) + 0.05, 2))</f>
        <v>914261.52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19">
        <v>78</v>
      </c>
      <c r="C140" s="19">
        <v>6</v>
      </c>
      <c r="D140" s="20">
        <f>IF(B140&gt;$E$17*12,"",ROUND($E$16 * (1 - (1 + Lookups!$D$8 / 12) ^ (-($E$17*12 - B140))) / (1 - (1 + Lookups!$D$8 / 12) ^ (-$E$17*12)) + 0.05, 2))</f>
        <v>912767.08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19">
        <v>79</v>
      </c>
      <c r="C141" s="19">
        <v>6</v>
      </c>
      <c r="D141" s="20">
        <f>IF(B141&gt;$E$17*12,"",ROUND($E$16 * (1 - (1 + Lookups!$D$8 / 12) ^ (-($E$17*12 - B141))) / (1 - (1 + Lookups!$D$8 / 12) ^ (-$E$17*12)) + 0.05, 2))</f>
        <v>911260.72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19">
        <v>80</v>
      </c>
      <c r="C142" s="19">
        <v>6</v>
      </c>
      <c r="D142" s="20">
        <f>IF(B142&gt;$E$17*12,"",ROUND($E$16 * (1 - (1 + Lookups!$D$8 / 12) ^ (-($E$17*12 - B142))) / (1 - (1 + Lookups!$D$8 / 12) ^ (-$E$17*12)) + 0.05, 2))</f>
        <v>909742.35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19">
        <v>81</v>
      </c>
      <c r="C143" s="19">
        <v>6</v>
      </c>
      <c r="D143" s="20">
        <f>IF(B143&gt;$E$17*12,"",ROUND($E$16 * (1 - (1 + Lookups!$D$8 / 12) ^ (-($E$17*12 - B143))) / (1 - (1 + Lookups!$D$8 / 12) ^ (-$E$17*12)) + 0.05, 2))</f>
        <v>908211.87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19">
        <v>82</v>
      </c>
      <c r="C144" s="19">
        <v>6</v>
      </c>
      <c r="D144" s="20">
        <f>IF(B144&gt;$E$17*12,"",ROUND($E$16 * (1 - (1 + Lookups!$D$8 / 12) ^ (-($E$17*12 - B144))) / (1 - (1 + Lookups!$D$8 / 12) ^ (-$E$17*12)) + 0.05, 2))</f>
        <v>906669.18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19">
        <v>83</v>
      </c>
      <c r="C145" s="19">
        <v>6</v>
      </c>
      <c r="D145" s="20">
        <f>IF(B145&gt;$E$17*12,"",ROUND($E$16 * (1 - (1 + Lookups!$D$8 / 12) ^ (-($E$17*12 - B145))) / (1 - (1 + Lookups!$D$8 / 12) ^ (-$E$17*12)) + 0.05, 2))</f>
        <v>905114.19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19">
        <v>84</v>
      </c>
      <c r="C146" s="19">
        <v>7</v>
      </c>
      <c r="D146" s="20">
        <f>IF(B146&gt;$E$17*12,"",ROUND($E$16 * (1 - (1 + Lookups!$D$8 / 12) ^ (-($E$17*12 - B146))) / (1 - (1 + Lookups!$D$8 / 12) ^ (-$E$17*12)) + 0.05, 2))</f>
        <v>903546.8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19">
        <v>85</v>
      </c>
      <c r="C147" s="19">
        <v>7</v>
      </c>
      <c r="D147" s="20">
        <f>IF(B147&gt;$E$17*12,"",ROUND($E$16 * (1 - (1 + Lookups!$D$8 / 12) ^ (-($E$17*12 - B147))) / (1 - (1 + Lookups!$D$8 / 12) ^ (-$E$17*12)) + 0.05, 2))</f>
        <v>901966.91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19">
        <v>86</v>
      </c>
      <c r="C148" s="19">
        <v>7</v>
      </c>
      <c r="D148" s="20">
        <f>IF(B148&gt;$E$17*12,"",ROUND($E$16 * (1 - (1 + Lookups!$D$8 / 12) ^ (-($E$17*12 - B148))) / (1 - (1 + Lookups!$D$8 / 12) ^ (-$E$17*12)) + 0.05, 2))</f>
        <v>900374.42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19">
        <v>87</v>
      </c>
      <c r="C149" s="19">
        <v>7</v>
      </c>
      <c r="D149" s="20">
        <f>IF(B149&gt;$E$17*12,"",ROUND($E$16 * (1 - (1 + Lookups!$D$8 / 12) ^ (-($E$17*12 - B149))) / (1 - (1 + Lookups!$D$8 / 12) ^ (-$E$17*12)) + 0.05, 2))</f>
        <v>898769.24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19">
        <v>88</v>
      </c>
      <c r="C150" s="19">
        <v>7</v>
      </c>
      <c r="D150" s="20">
        <f>IF(B150&gt;$E$17*12,"",ROUND($E$16 * (1 - (1 + Lookups!$D$8 / 12) ^ (-($E$17*12 - B150))) / (1 - (1 + Lookups!$D$8 / 12) ^ (-$E$17*12)) + 0.05, 2))</f>
        <v>897151.24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19">
        <v>89</v>
      </c>
      <c r="C151" s="19">
        <v>7</v>
      </c>
      <c r="D151" s="20">
        <f>IF(B151&gt;$E$17*12,"",ROUND($E$16 * (1 - (1 + Lookups!$D$8 / 12) ^ (-($E$17*12 - B151))) / (1 - (1 + Lookups!$D$8 / 12) ^ (-$E$17*12)) + 0.05, 2))</f>
        <v>895520.35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19">
        <v>90</v>
      </c>
      <c r="C152" s="19">
        <v>7</v>
      </c>
      <c r="D152" s="20">
        <f>IF(B152&gt;$E$17*12,"",ROUND($E$16 * (1 - (1 + Lookups!$D$8 / 12) ^ (-($E$17*12 - B152))) / (1 - (1 + Lookups!$D$8 / 12) ^ (-$E$17*12)) + 0.05, 2))</f>
        <v>893876.45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19">
        <v>91</v>
      </c>
      <c r="C153" s="19">
        <v>7</v>
      </c>
      <c r="D153" s="20">
        <f>IF(B153&gt;$E$17*12,"",ROUND($E$16 * (1 - (1 + Lookups!$D$8 / 12) ^ (-($E$17*12 - B153))) / (1 - (1 + Lookups!$D$8 / 12) ^ (-$E$17*12)) + 0.05, 2))</f>
        <v>892219.44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19">
        <v>92</v>
      </c>
      <c r="C154" s="19">
        <v>7</v>
      </c>
      <c r="D154" s="20">
        <f>IF(B154&gt;$E$17*12,"",ROUND($E$16 * (1 - (1 + Lookups!$D$8 / 12) ^ (-($E$17*12 - B154))) / (1 - (1 + Lookups!$D$8 / 12) ^ (-$E$17*12)) + 0.05, 2))</f>
        <v>890549.21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19">
        <v>93</v>
      </c>
      <c r="C155" s="19">
        <v>7</v>
      </c>
      <c r="D155" s="20">
        <f>IF(B155&gt;$E$17*12,"",ROUND($E$16 * (1 - (1 + Lookups!$D$8 / 12) ^ (-($E$17*12 - B155))) / (1 - (1 + Lookups!$D$8 / 12) ^ (-$E$17*12)) + 0.05, 2))</f>
        <v>888865.67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19">
        <v>94</v>
      </c>
      <c r="C156" s="19">
        <v>7</v>
      </c>
      <c r="D156" s="20">
        <f>IF(B156&gt;$E$17*12,"",ROUND($E$16 * (1 - (1 + Lookups!$D$8 / 12) ^ (-($E$17*12 - B156))) / (1 - (1 + Lookups!$D$8 / 12) ^ (-$E$17*12)) + 0.05, 2))</f>
        <v>887168.69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19">
        <v>95</v>
      </c>
      <c r="C157" s="19">
        <v>7</v>
      </c>
      <c r="D157" s="20">
        <f>IF(B157&gt;$E$17*12,"",ROUND($E$16 * (1 - (1 + Lookups!$D$8 / 12) ^ (-($E$17*12 - B157))) / (1 - (1 + Lookups!$D$8 / 12) ^ (-$E$17*12)) + 0.05, 2))</f>
        <v>885458.19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19">
        <v>96</v>
      </c>
      <c r="C158" s="19">
        <v>8</v>
      </c>
      <c r="D158" s="20">
        <f>IF(B158&gt;$E$17*12,"",ROUND($E$16 * (1 - (1 + Lookups!$D$8 / 12) ^ (-($E$17*12 - B158))) / (1 - (1 + Lookups!$D$8 / 12) ^ (-$E$17*12)) + 0.05, 2))</f>
        <v>883734.04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19">
        <v>97</v>
      </c>
      <c r="C159" s="19">
        <v>8</v>
      </c>
      <c r="D159" s="20">
        <f>IF(B159&gt;$E$17*12,"",ROUND($E$16 * (1 - (1 + Lookups!$D$8 / 12) ^ (-($E$17*12 - B159))) / (1 - (1 + Lookups!$D$8 / 12) ^ (-$E$17*12)) + 0.05, 2))</f>
        <v>881996.15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19">
        <v>98</v>
      </c>
      <c r="C160" s="19">
        <v>8</v>
      </c>
      <c r="D160" s="20">
        <f>IF(B160&gt;$E$17*12,"",ROUND($E$16 * (1 - (1 + Lookups!$D$8 / 12) ^ (-($E$17*12 - B160))) / (1 - (1 + Lookups!$D$8 / 12) ^ (-$E$17*12)) + 0.05, 2))</f>
        <v>880244.39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19">
        <v>99</v>
      </c>
      <c r="C161" s="19">
        <v>8</v>
      </c>
      <c r="D161" s="20">
        <f>IF(B161&gt;$E$17*12,"",ROUND($E$16 * (1 - (1 + Lookups!$D$8 / 12) ^ (-($E$17*12 - B161))) / (1 - (1 + Lookups!$D$8 / 12) ^ (-$E$17*12)) + 0.05, 2))</f>
        <v>878478.66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19">
        <v>100</v>
      </c>
      <c r="C162" s="19">
        <v>8</v>
      </c>
      <c r="D162" s="20">
        <f>IF(B162&gt;$E$17*12,"",ROUND($E$16 * (1 - (1 + Lookups!$D$8 / 12) ^ (-($E$17*12 - B162))) / (1 - (1 + Lookups!$D$8 / 12) ^ (-$E$17*12)) + 0.05, 2))</f>
        <v>876698.86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19">
        <v>101</v>
      </c>
      <c r="C163" s="19">
        <v>8</v>
      </c>
      <c r="D163" s="20">
        <f>IF(B163&gt;$E$17*12,"",ROUND($E$16 * (1 - (1 + Lookups!$D$8 / 12) ^ (-($E$17*12 - B163))) / (1 - (1 + Lookups!$D$8 / 12) ^ (-$E$17*12)) + 0.05, 2))</f>
        <v>874904.85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19">
        <v>102</v>
      </c>
      <c r="C164" s="19">
        <v>8</v>
      </c>
      <c r="D164" s="20">
        <f>IF(B164&gt;$E$17*12,"",ROUND($E$16 * (1 - (1 + Lookups!$D$8 / 12) ^ (-($E$17*12 - B164))) / (1 - (1 + Lookups!$D$8 / 12) ^ (-$E$17*12)) + 0.05, 2))</f>
        <v>873096.54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19">
        <v>103</v>
      </c>
      <c r="C165" s="19">
        <v>8</v>
      </c>
      <c r="D165" s="20">
        <f>IF(B165&gt;$E$17*12,"",ROUND($E$16 * (1 - (1 + Lookups!$D$8 / 12) ^ (-($E$17*12 - B165))) / (1 - (1 + Lookups!$D$8 / 12) ^ (-$E$17*12)) + 0.05, 2))</f>
        <v>871273.81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19">
        <v>104</v>
      </c>
      <c r="C166" s="19">
        <v>8</v>
      </c>
      <c r="D166" s="20">
        <f>IF(B166&gt;$E$17*12,"",ROUND($E$16 * (1 - (1 + Lookups!$D$8 / 12) ^ (-($E$17*12 - B166))) / (1 - (1 + Lookups!$D$8 / 12) ^ (-$E$17*12)) + 0.05, 2))</f>
        <v>869436.55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19">
        <v>105</v>
      </c>
      <c r="C167" s="19">
        <v>8</v>
      </c>
      <c r="D167" s="20">
        <f>IF(B167&gt;$E$17*12,"",ROUND($E$16 * (1 - (1 + Lookups!$D$8 / 12) ^ (-($E$17*12 - B167))) / (1 - (1 + Lookups!$D$8 / 12) ^ (-$E$17*12)) + 0.05, 2))</f>
        <v>867584.63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19">
        <v>106</v>
      </c>
      <c r="C168" s="19">
        <v>8</v>
      </c>
      <c r="D168" s="20">
        <f>IF(B168&gt;$E$17*12,"",ROUND($E$16 * (1 - (1 + Lookups!$D$8 / 12) ^ (-($E$17*12 - B168))) / (1 - (1 + Lookups!$D$8 / 12) ^ (-$E$17*12)) + 0.05, 2))</f>
        <v>865717.94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19">
        <v>107</v>
      </c>
      <c r="C169" s="19">
        <v>8</v>
      </c>
      <c r="D169" s="20">
        <f>IF(B169&gt;$E$17*12,"",ROUND($E$16 * (1 - (1 + Lookups!$D$8 / 12) ^ (-($E$17*12 - B169))) / (1 - (1 + Lookups!$D$8 / 12) ^ (-$E$17*12)) + 0.05, 2))</f>
        <v>863836.36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19">
        <v>108</v>
      </c>
      <c r="C170" s="19">
        <v>9</v>
      </c>
      <c r="D170" s="20">
        <f>IF(B170&gt;$E$17*12,"",ROUND($E$16 * (1 - (1 + Lookups!$D$8 / 12) ^ (-($E$17*12 - B170))) / (1 - (1 + Lookups!$D$8 / 12) ^ (-$E$17*12)) + 0.05, 2))</f>
        <v>861939.78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19">
        <v>109</v>
      </c>
      <c r="C171" s="19">
        <v>9</v>
      </c>
      <c r="D171" s="20">
        <f>IF(B171&gt;$E$17*12,"",ROUND($E$16 * (1 - (1 + Lookups!$D$8 / 12) ^ (-($E$17*12 - B171))) / (1 - (1 + Lookups!$D$8 / 12) ^ (-$E$17*12)) + 0.05, 2))</f>
        <v>860028.08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19">
        <v>110</v>
      </c>
      <c r="C172" s="19">
        <v>9</v>
      </c>
      <c r="D172" s="20">
        <f>IF(B172&gt;$E$17*12,"",ROUND($E$16 * (1 - (1 + Lookups!$D$8 / 12) ^ (-($E$17*12 - B172))) / (1 - (1 + Lookups!$D$8 / 12) ^ (-$E$17*12)) + 0.05, 2))</f>
        <v>858101.12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19">
        <v>111</v>
      </c>
      <c r="C173" s="19">
        <v>9</v>
      </c>
      <c r="D173" s="20">
        <f>IF(B173&gt;$E$17*12,"",ROUND($E$16 * (1 - (1 + Lookups!$D$8 / 12) ^ (-($E$17*12 - B173))) / (1 - (1 + Lookups!$D$8 / 12) ^ (-$E$17*12)) + 0.05, 2))</f>
        <v>856158.81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19">
        <v>112</v>
      </c>
      <c r="C174" s="19">
        <v>9</v>
      </c>
      <c r="D174" s="20">
        <f>IF(B174&gt;$E$17*12,"",ROUND($E$16 * (1 - (1 + Lookups!$D$8 / 12) ^ (-($E$17*12 - B174))) / (1 - (1 + Lookups!$D$8 / 12) ^ (-$E$17*12)) + 0.05, 2))</f>
        <v>854201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19">
        <v>113</v>
      </c>
      <c r="C175" s="19">
        <v>9</v>
      </c>
      <c r="D175" s="20">
        <f>IF(B175&gt;$E$17*12,"",ROUND($E$16 * (1 - (1 + Lookups!$D$8 / 12) ^ (-($E$17*12 - B175))) / (1 - (1 + Lookups!$D$8 / 12) ^ (-$E$17*12)) + 0.05, 2))</f>
        <v>852227.57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19">
        <v>114</v>
      </c>
      <c r="C176" s="19">
        <v>9</v>
      </c>
      <c r="D176" s="20">
        <f>IF(B176&gt;$E$17*12,"",ROUND($E$16 * (1 - (1 + Lookups!$D$8 / 12) ^ (-($E$17*12 - B176))) / (1 - (1 + Lookups!$D$8 / 12) ^ (-$E$17*12)) + 0.05, 2))</f>
        <v>850238.41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19">
        <v>115</v>
      </c>
      <c r="C177" s="19">
        <v>9</v>
      </c>
      <c r="D177" s="20">
        <f>IF(B177&gt;$E$17*12,"",ROUND($E$16 * (1 - (1 + Lookups!$D$8 / 12) ^ (-($E$17*12 - B177))) / (1 - (1 + Lookups!$D$8 / 12) ^ (-$E$17*12)) + 0.05, 2))</f>
        <v>848233.39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19">
        <v>116</v>
      </c>
      <c r="C178" s="19">
        <v>9</v>
      </c>
      <c r="D178" s="20">
        <f>IF(B178&gt;$E$17*12,"",ROUND($E$16 * (1 - (1 + Lookups!$D$8 / 12) ^ (-($E$17*12 - B178))) / (1 - (1 + Lookups!$D$8 / 12) ^ (-$E$17*12)) + 0.05, 2))</f>
        <v>846212.37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19">
        <v>117</v>
      </c>
      <c r="C179" s="19">
        <v>9</v>
      </c>
      <c r="D179" s="20">
        <f>IF(B179&gt;$E$17*12,"",ROUND($E$16 * (1 - (1 + Lookups!$D$8 / 12) ^ (-($E$17*12 - B179))) / (1 - (1 + Lookups!$D$8 / 12) ^ (-$E$17*12)) + 0.05, 2))</f>
        <v>844175.24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19">
        <v>118</v>
      </c>
      <c r="C180" s="19">
        <v>9</v>
      </c>
      <c r="D180" s="20">
        <f>IF(B180&gt;$E$17*12,"",ROUND($E$16 * (1 - (1 + Lookups!$D$8 / 12) ^ (-($E$17*12 - B180))) / (1 - (1 + Lookups!$D$8 / 12) ^ (-$E$17*12)) + 0.05, 2))</f>
        <v>842121.86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19">
        <v>119</v>
      </c>
      <c r="C181" s="19">
        <v>9</v>
      </c>
      <c r="D181" s="20">
        <f>IF(B181&gt;$E$17*12,"",ROUND($E$16 * (1 - (1 + Lookups!$D$8 / 12) ^ (-($E$17*12 - B181))) / (1 - (1 + Lookups!$D$8 / 12) ^ (-$E$17*12)) + 0.05, 2))</f>
        <v>840052.11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19">
        <v>120</v>
      </c>
      <c r="C182" s="19">
        <v>10</v>
      </c>
      <c r="D182" s="20">
        <f>IF(B182&gt;$E$17*12,"",ROUND($E$16 * (1 - (1 + Lookups!$D$8 / 12) ^ (-($E$17*12 - B182))) / (1 - (1 + Lookups!$D$8 / 12) ^ (-$E$17*12)) + 0.05, 2))</f>
        <v>837965.85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19">
        <v>121</v>
      </c>
      <c r="C183" s="19">
        <v>10</v>
      </c>
      <c r="D183" s="20">
        <f>IF(B183&gt;$E$17*12,"",ROUND($E$16 * (1 - (1 + Lookups!$D$8 / 12) ^ (-($E$17*12 - B183))) / (1 - (1 + Lookups!$D$8 / 12) ^ (-$E$17*12)) + 0.05, 2))</f>
        <v>835862.95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19">
        <v>122</v>
      </c>
      <c r="C184" s="19">
        <v>10</v>
      </c>
      <c r="D184" s="20">
        <f>IF(B184&gt;$E$17*12,"",ROUND($E$16 * (1 - (1 + Lookups!$D$8 / 12) ^ (-($E$17*12 - B184))) / (1 - (1 + Lookups!$D$8 / 12) ^ (-$E$17*12)) + 0.05, 2))</f>
        <v>833743.28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19">
        <v>123</v>
      </c>
      <c r="C185" s="19">
        <v>10</v>
      </c>
      <c r="D185" s="20">
        <f>IF(B185&gt;$E$17*12,"",ROUND($E$16 * (1 - (1 + Lookups!$D$8 / 12) ^ (-($E$17*12 - B185))) / (1 - (1 + Lookups!$D$8 / 12) ^ (-$E$17*12)) + 0.05, 2))</f>
        <v>831606.71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19">
        <v>124</v>
      </c>
      <c r="C186" s="19">
        <v>10</v>
      </c>
      <c r="D186" s="20">
        <f>IF(B186&gt;$E$17*12,"",ROUND($E$16 * (1 - (1 + Lookups!$D$8 / 12) ^ (-($E$17*12 - B186))) / (1 - (1 + Lookups!$D$8 / 12) ^ (-$E$17*12)) + 0.05, 2))</f>
        <v>829453.1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19">
        <v>125</v>
      </c>
      <c r="C187" s="19">
        <v>10</v>
      </c>
      <c r="D187" s="20">
        <f>IF(B187&gt;$E$17*12,"",ROUND($E$16 * (1 - (1 + Lookups!$D$8 / 12) ^ (-($E$17*12 - B187))) / (1 - (1 + Lookups!$D$8 / 12) ^ (-$E$17*12)) + 0.05, 2))</f>
        <v>827282.31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19">
        <v>126</v>
      </c>
      <c r="C188" s="19">
        <v>10</v>
      </c>
      <c r="D188" s="20">
        <f>IF(B188&gt;$E$17*12,"",ROUND($E$16 * (1 - (1 + Lookups!$D$8 / 12) ^ (-($E$17*12 - B188))) / (1 - (1 + Lookups!$D$8 / 12) ^ (-$E$17*12)) + 0.05, 2))</f>
        <v>825094.21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19">
        <v>127</v>
      </c>
      <c r="C189" s="19">
        <v>10</v>
      </c>
      <c r="D189" s="20">
        <f>IF(B189&gt;$E$17*12,"",ROUND($E$16 * (1 - (1 + Lookups!$D$8 / 12) ^ (-($E$17*12 - B189))) / (1 - (1 + Lookups!$D$8 / 12) ^ (-$E$17*12)) + 0.05, 2))</f>
        <v>822888.66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19">
        <v>128</v>
      </c>
      <c r="C190" s="19">
        <v>10</v>
      </c>
      <c r="D190" s="20">
        <f>IF(B190&gt;$E$17*12,"",ROUND($E$16 * (1 - (1 + Lookups!$D$8 / 12) ^ (-($E$17*12 - B190))) / (1 - (1 + Lookups!$D$8 / 12) ^ (-$E$17*12)) + 0.05, 2))</f>
        <v>820665.52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19">
        <v>129</v>
      </c>
      <c r="C191" s="19">
        <v>10</v>
      </c>
      <c r="D191" s="20">
        <f>IF(B191&gt;$E$17*12,"",ROUND($E$16 * (1 - (1 + Lookups!$D$8 / 12) ^ (-($E$17*12 - B191))) / (1 - (1 + Lookups!$D$8 / 12) ^ (-$E$17*12)) + 0.05, 2))</f>
        <v>818424.66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19">
        <v>130</v>
      </c>
      <c r="C192" s="19">
        <v>10</v>
      </c>
      <c r="D192" s="20">
        <f>IF(B192&gt;$E$17*12,"",ROUND($E$16 * (1 - (1 + Lookups!$D$8 / 12) ^ (-($E$17*12 - B192))) / (1 - (1 + Lookups!$D$8 / 12) ^ (-$E$17*12)) + 0.05, 2))</f>
        <v>816165.92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19">
        <v>131</v>
      </c>
      <c r="C193" s="19">
        <v>10</v>
      </c>
      <c r="D193" s="20">
        <f>IF(B193&gt;$E$17*12,"",ROUND($E$16 * (1 - (1 + Lookups!$D$8 / 12) ^ (-($E$17*12 - B193))) / (1 - (1 + Lookups!$D$8 / 12) ^ (-$E$17*12)) + 0.05, 2))</f>
        <v>813889.17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19">
        <v>132</v>
      </c>
      <c r="C194" s="19">
        <v>11</v>
      </c>
      <c r="D194" s="20">
        <f>IF(B194&gt;$E$17*12,"",ROUND($E$16 * (1 - (1 + Lookups!$D$8 / 12) ^ (-($E$17*12 - B194))) / (1 - (1 + Lookups!$D$8 / 12) ^ (-$E$17*12)) + 0.05, 2))</f>
        <v>811594.26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19">
        <v>133</v>
      </c>
      <c r="C195" s="19">
        <v>11</v>
      </c>
      <c r="D195" s="20">
        <f>IF(B195&gt;$E$17*12,"",ROUND($E$16 * (1 - (1 + Lookups!$D$8 / 12) ^ (-($E$17*12 - B195))) / (1 - (1 + Lookups!$D$8 / 12) ^ (-$E$17*12)) + 0.05, 2))</f>
        <v>809281.04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19">
        <v>134</v>
      </c>
      <c r="C196" s="19">
        <v>11</v>
      </c>
      <c r="D196" s="20">
        <f>IF(B196&gt;$E$17*12,"",ROUND($E$16 * (1 - (1 + Lookups!$D$8 / 12) ^ (-($E$17*12 - B196))) / (1 - (1 + Lookups!$D$8 / 12) ^ (-$E$17*12)) + 0.05, 2))</f>
        <v>806949.38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19">
        <v>135</v>
      </c>
      <c r="C197" s="19">
        <v>11</v>
      </c>
      <c r="D197" s="20">
        <f>IF(B197&gt;$E$17*12,"",ROUND($E$16 * (1 - (1 + Lookups!$D$8 / 12) ^ (-($E$17*12 - B197))) / (1 - (1 + Lookups!$D$8 / 12) ^ (-$E$17*12)) + 0.05, 2))</f>
        <v>804599.13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19">
        <v>136</v>
      </c>
      <c r="C198" s="19">
        <v>11</v>
      </c>
      <c r="D198" s="20">
        <f>IF(B198&gt;$E$17*12,"",ROUND($E$16 * (1 - (1 + Lookups!$D$8 / 12) ^ (-($E$17*12 - B198))) / (1 - (1 + Lookups!$D$8 / 12) ^ (-$E$17*12)) + 0.05, 2))</f>
        <v>802230.13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19">
        <v>137</v>
      </c>
      <c r="C199" s="19">
        <v>11</v>
      </c>
      <c r="D199" s="20">
        <f>IF(B199&gt;$E$17*12,"",ROUND($E$16 * (1 - (1 + Lookups!$D$8 / 12) ^ (-($E$17*12 - B199))) / (1 - (1 + Lookups!$D$8 / 12) ^ (-$E$17*12)) + 0.05, 2))</f>
        <v>799842.24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19">
        <v>138</v>
      </c>
      <c r="C200" s="19">
        <v>11</v>
      </c>
      <c r="D200" s="20">
        <f>IF(B200&gt;$E$17*12,"",ROUND($E$16 * (1 - (1 + Lookups!$D$8 / 12) ^ (-($E$17*12 - B200))) / (1 - (1 + Lookups!$D$8 / 12) ^ (-$E$17*12)) + 0.05, 2))</f>
        <v>797435.31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19">
        <v>139</v>
      </c>
      <c r="C201" s="19">
        <v>11</v>
      </c>
      <c r="D201" s="20">
        <f>IF(B201&gt;$E$17*12,"",ROUND($E$16 * (1 - (1 + Lookups!$D$8 / 12) ^ (-($E$17*12 - B201))) / (1 - (1 + Lookups!$D$8 / 12) ^ (-$E$17*12)) + 0.05, 2))</f>
        <v>795009.18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19">
        <v>140</v>
      </c>
      <c r="C202" s="19">
        <v>11</v>
      </c>
      <c r="D202" s="20">
        <f>IF(B202&gt;$E$17*12,"",ROUND($E$16 * (1 - (1 + Lookups!$D$8 / 12) ^ (-($E$17*12 - B202))) / (1 - (1 + Lookups!$D$8 / 12) ^ (-$E$17*12)) + 0.05, 2))</f>
        <v>792563.7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19">
        <v>141</v>
      </c>
      <c r="C203" s="19">
        <v>11</v>
      </c>
      <c r="D203" s="20">
        <f>IF(B203&gt;$E$17*12,"",ROUND($E$16 * (1 - (1 + Lookups!$D$8 / 12) ^ (-($E$17*12 - B203))) / (1 - (1 + Lookups!$D$8 / 12) ^ (-$E$17*12)) + 0.05, 2))</f>
        <v>790098.72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19">
        <v>142</v>
      </c>
      <c r="C204" s="19">
        <v>11</v>
      </c>
      <c r="D204" s="20">
        <f>IF(B204&gt;$E$17*12,"",ROUND($E$16 * (1 - (1 + Lookups!$D$8 / 12) ^ (-($E$17*12 - B204))) / (1 - (1 + Lookups!$D$8 / 12) ^ (-$E$17*12)) + 0.05, 2))</f>
        <v>787614.08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19">
        <v>143</v>
      </c>
      <c r="C205" s="19">
        <v>11</v>
      </c>
      <c r="D205" s="20">
        <f>IF(B205&gt;$E$17*12,"",ROUND($E$16 * (1 - (1 + Lookups!$D$8 / 12) ^ (-($E$17*12 - B205))) / (1 - (1 + Lookups!$D$8 / 12) ^ (-$E$17*12)) + 0.05, 2))</f>
        <v>785109.63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19">
        <v>144</v>
      </c>
      <c r="C206" s="19">
        <v>12</v>
      </c>
      <c r="D206" s="20">
        <f>IF(B206&gt;$E$17*12,"",ROUND($E$16 * (1 - (1 + Lookups!$D$8 / 12) ^ (-($E$17*12 - B206))) / (1 - (1 + Lookups!$D$8 / 12) ^ (-$E$17*12)) + 0.05, 2))</f>
        <v>782585.2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19">
        <v>145</v>
      </c>
      <c r="C207" s="19">
        <v>12</v>
      </c>
      <c r="D207" s="20">
        <f>IF(B207&gt;$E$17*12,"",ROUND($E$16 * (1 - (1 + Lookups!$D$8 / 12) ^ (-($E$17*12 - B207))) / (1 - (1 + Lookups!$D$8 / 12) ^ (-$E$17*12)) + 0.05, 2))</f>
        <v>780040.65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19">
        <v>146</v>
      </c>
      <c r="C208" s="19">
        <v>12</v>
      </c>
      <c r="D208" s="20">
        <f>IF(B208&gt;$E$17*12,"",ROUND($E$16 * (1 - (1 + Lookups!$D$8 / 12) ^ (-($E$17*12 - B208))) / (1 - (1 + Lookups!$D$8 / 12) ^ (-$E$17*12)) + 0.05, 2))</f>
        <v>777475.79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19">
        <v>147</v>
      </c>
      <c r="C209" s="19">
        <v>12</v>
      </c>
      <c r="D209" s="20">
        <f>IF(B209&gt;$E$17*12,"",ROUND($E$16 * (1 - (1 + Lookups!$D$8 / 12) ^ (-($E$17*12 - B209))) / (1 - (1 + Lookups!$D$8 / 12) ^ (-$E$17*12)) + 0.05, 2))</f>
        <v>774890.49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19">
        <v>148</v>
      </c>
      <c r="C210" s="19">
        <v>12</v>
      </c>
      <c r="D210" s="20">
        <f>IF(B210&gt;$E$17*12,"",ROUND($E$16 * (1 - (1 + Lookups!$D$8 / 12) ^ (-($E$17*12 - B210))) / (1 - (1 + Lookups!$D$8 / 12) ^ (-$E$17*12)) + 0.05, 2))</f>
        <v>772284.56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19">
        <v>149</v>
      </c>
      <c r="C211" s="19">
        <v>12</v>
      </c>
      <c r="D211" s="20">
        <f>IF(B211&gt;$E$17*12,"",ROUND($E$16 * (1 - (1 + Lookups!$D$8 / 12) ^ (-($E$17*12 - B211))) / (1 - (1 + Lookups!$D$8 / 12) ^ (-$E$17*12)) + 0.05, 2))</f>
        <v>769657.86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19">
        <v>150</v>
      </c>
      <c r="C212" s="19">
        <v>12</v>
      </c>
      <c r="D212" s="20">
        <f>IF(B212&gt;$E$17*12,"",ROUND($E$16 * (1 - (1 + Lookups!$D$8 / 12) ^ (-($E$17*12 - B212))) / (1 - (1 + Lookups!$D$8 / 12) ^ (-$E$17*12)) + 0.05, 2))</f>
        <v>767010.2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19">
        <v>151</v>
      </c>
      <c r="C213" s="19">
        <v>12</v>
      </c>
      <c r="D213" s="20">
        <f>IF(B213&gt;$E$17*12,"",ROUND($E$16 * (1 - (1 + Lookups!$D$8 / 12) ^ (-($E$17*12 - B213))) / (1 - (1 + Lookups!$D$8 / 12) ^ (-$E$17*12)) + 0.05, 2))</f>
        <v>764341.43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19">
        <v>152</v>
      </c>
      <c r="C214" s="19">
        <v>12</v>
      </c>
      <c r="D214" s="20">
        <f>IF(B214&gt;$E$17*12,"",ROUND($E$16 * (1 - (1 + Lookups!$D$8 / 12) ^ (-($E$17*12 - B214))) / (1 - (1 + Lookups!$D$8 / 12) ^ (-$E$17*12)) + 0.05, 2))</f>
        <v>761651.38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19">
        <v>153</v>
      </c>
      <c r="C215" s="19">
        <v>12</v>
      </c>
      <c r="D215" s="20">
        <f>IF(B215&gt;$E$17*12,"",ROUND($E$16 * (1 - (1 + Lookups!$D$8 / 12) ^ (-($E$17*12 - B215))) / (1 - (1 + Lookups!$D$8 / 12) ^ (-$E$17*12)) + 0.05, 2))</f>
        <v>758939.88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19">
        <v>154</v>
      </c>
      <c r="C216" s="19">
        <v>12</v>
      </c>
      <c r="D216" s="20">
        <f>IF(B216&gt;$E$17*12,"",ROUND($E$16 * (1 - (1 + Lookups!$D$8 / 12) ^ (-($E$17*12 - B216))) / (1 - (1 + Lookups!$D$8 / 12) ^ (-$E$17*12)) + 0.05, 2))</f>
        <v>756206.75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19">
        <v>155</v>
      </c>
      <c r="C217" s="19">
        <v>12</v>
      </c>
      <c r="D217" s="20">
        <f>IF(B217&gt;$E$17*12,"",ROUND($E$16 * (1 - (1 + Lookups!$D$8 / 12) ^ (-($E$17*12 - B217))) / (1 - (1 + Lookups!$D$8 / 12) ^ (-$E$17*12)) + 0.05, 2))</f>
        <v>753451.82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19">
        <v>156</v>
      </c>
      <c r="C218" s="19">
        <v>13</v>
      </c>
      <c r="D218" s="20">
        <f>IF(B218&gt;$E$17*12,"",ROUND($E$16 * (1 - (1 + Lookups!$D$8 / 12) ^ (-($E$17*12 - B218))) / (1 - (1 + Lookups!$D$8 / 12) ^ (-$E$17*12)) + 0.05, 2))</f>
        <v>750674.92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19">
        <v>157</v>
      </c>
      <c r="C219" s="19">
        <v>13</v>
      </c>
      <c r="D219" s="20">
        <f>IF(B219&gt;$E$17*12,"",ROUND($E$16 * (1 - (1 + Lookups!$D$8 / 12) ^ (-($E$17*12 - B219))) / (1 - (1 + Lookups!$D$8 / 12) ^ (-$E$17*12)) + 0.05, 2))</f>
        <v>747875.88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19">
        <v>158</v>
      </c>
      <c r="C220" s="19">
        <v>13</v>
      </c>
      <c r="D220" s="20">
        <f>IF(B220&gt;$E$17*12,"",ROUND($E$16 * (1 - (1 + Lookups!$D$8 / 12) ^ (-($E$17*12 - B220))) / (1 - (1 + Lookups!$D$8 / 12) ^ (-$E$17*12)) + 0.05, 2))</f>
        <v>745054.51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19">
        <v>159</v>
      </c>
      <c r="C221" s="19">
        <v>13</v>
      </c>
      <c r="D221" s="20">
        <f>IF(B221&gt;$E$17*12,"",ROUND($E$16 * (1 - (1 + Lookups!$D$8 / 12) ^ (-($E$17*12 - B221))) / (1 - (1 + Lookups!$D$8 / 12) ^ (-$E$17*12)) + 0.05, 2))</f>
        <v>742210.65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19">
        <v>160</v>
      </c>
      <c r="C222" s="19">
        <v>13</v>
      </c>
      <c r="D222" s="20">
        <f>IF(B222&gt;$E$17*12,"",ROUND($E$16 * (1 - (1 + Lookups!$D$8 / 12) ^ (-($E$17*12 - B222))) / (1 - (1 + Lookups!$D$8 / 12) ^ (-$E$17*12)) + 0.05, 2))</f>
        <v>739344.1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19">
        <v>161</v>
      </c>
      <c r="C223" s="19">
        <v>13</v>
      </c>
      <c r="D223" s="20">
        <f>IF(B223&gt;$E$17*12,"",ROUND($E$16 * (1 - (1 + Lookups!$D$8 / 12) ^ (-($E$17*12 - B223))) / (1 - (1 + Lookups!$D$8 / 12) ^ (-$E$17*12)) + 0.05, 2))</f>
        <v>736454.69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19">
        <v>162</v>
      </c>
      <c r="C224" s="19">
        <v>13</v>
      </c>
      <c r="D224" s="20">
        <f>IF(B224&gt;$E$17*12,"",ROUND($E$16 * (1 - (1 + Lookups!$D$8 / 12) ^ (-($E$17*12 - B224))) / (1 - (1 + Lookups!$D$8 / 12) ^ (-$E$17*12)) + 0.05, 2))</f>
        <v>733542.24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19">
        <v>163</v>
      </c>
      <c r="C225" s="19">
        <v>13</v>
      </c>
      <c r="D225" s="20">
        <f>IF(B225&gt;$E$17*12,"",ROUND($E$16 * (1 - (1 + Lookups!$D$8 / 12) ^ (-($E$17*12 - B225))) / (1 - (1 + Lookups!$D$8 / 12) ^ (-$E$17*12)) + 0.05, 2))</f>
        <v>730606.57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19">
        <v>164</v>
      </c>
      <c r="C226" s="19">
        <v>13</v>
      </c>
      <c r="D226" s="20">
        <f>IF(B226&gt;$E$17*12,"",ROUND($E$16 * (1 - (1 + Lookups!$D$8 / 12) ^ (-($E$17*12 - B226))) / (1 - (1 + Lookups!$D$8 / 12) ^ (-$E$17*12)) + 0.05, 2))</f>
        <v>727647.48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19">
        <v>165</v>
      </c>
      <c r="C227" s="19">
        <v>13</v>
      </c>
      <c r="D227" s="20">
        <f>IF(B227&gt;$E$17*12,"",ROUND($E$16 * (1 - (1 + Lookups!$D$8 / 12) ^ (-($E$17*12 - B227))) / (1 - (1 + Lookups!$D$8 / 12) ^ (-$E$17*12)) + 0.05, 2))</f>
        <v>724664.79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19">
        <v>166</v>
      </c>
      <c r="C228" s="19">
        <v>13</v>
      </c>
      <c r="D228" s="20">
        <f>IF(B228&gt;$E$17*12,"",ROUND($E$16 * (1 - (1 + Lookups!$D$8 / 12) ^ (-($E$17*12 - B228))) / (1 - (1 + Lookups!$D$8 / 12) ^ (-$E$17*12)) + 0.05, 2))</f>
        <v>721658.32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19">
        <v>167</v>
      </c>
      <c r="C229" s="19">
        <v>13</v>
      </c>
      <c r="D229" s="20">
        <f>IF(B229&gt;$E$17*12,"",ROUND($E$16 * (1 - (1 + Lookups!$D$8 / 12) ^ (-($E$17*12 - B229))) / (1 - (1 + Lookups!$D$8 / 12) ^ (-$E$17*12)) + 0.05, 2))</f>
        <v>718627.87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19">
        <v>168</v>
      </c>
      <c r="C230" s="19">
        <v>14</v>
      </c>
      <c r="D230" s="20">
        <f>IF(B230&gt;$E$17*12,"",ROUND($E$16 * (1 - (1 + Lookups!$D$8 / 12) ^ (-($E$17*12 - B230))) / (1 - (1 + Lookups!$D$8 / 12) ^ (-$E$17*12)) + 0.05, 2))</f>
        <v>715573.25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19">
        <v>169</v>
      </c>
      <c r="C231" s="19">
        <v>14</v>
      </c>
      <c r="D231" s="20">
        <f>IF(B231&gt;$E$17*12,"",ROUND($E$16 * (1 - (1 + Lookups!$D$8 / 12) ^ (-($E$17*12 - B231))) / (1 - (1 + Lookups!$D$8 / 12) ^ (-$E$17*12)) + 0.05, 2))</f>
        <v>712494.27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19">
        <v>170</v>
      </c>
      <c r="C232" s="19">
        <v>14</v>
      </c>
      <c r="D232" s="20">
        <f>IF(B232&gt;$E$17*12,"",ROUND($E$16 * (1 - (1 + Lookups!$D$8 / 12) ^ (-($E$17*12 - B232))) / (1 - (1 + Lookups!$D$8 / 12) ^ (-$E$17*12)) + 0.05, 2))</f>
        <v>709390.74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19">
        <v>171</v>
      </c>
      <c r="C233" s="19">
        <v>14</v>
      </c>
      <c r="D233" s="20">
        <f>IF(B233&gt;$E$17*12,"",ROUND($E$16 * (1 - (1 + Lookups!$D$8 / 12) ^ (-($E$17*12 - B233))) / (1 - (1 + Lookups!$D$8 / 12) ^ (-$E$17*12)) + 0.05, 2))</f>
        <v>706262.45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19">
        <v>172</v>
      </c>
      <c r="C234" s="19">
        <v>14</v>
      </c>
      <c r="D234" s="20">
        <f>IF(B234&gt;$E$17*12,"",ROUND($E$16 * (1 - (1 + Lookups!$D$8 / 12) ^ (-($E$17*12 - B234))) / (1 - (1 + Lookups!$D$8 / 12) ^ (-$E$17*12)) + 0.05, 2))</f>
        <v>703109.22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19">
        <v>173</v>
      </c>
      <c r="C235" s="19">
        <v>14</v>
      </c>
      <c r="D235" s="20">
        <f>IF(B235&gt;$E$17*12,"",ROUND($E$16 * (1 - (1 + Lookups!$D$8 / 12) ^ (-($E$17*12 - B235))) / (1 - (1 + Lookups!$D$8 / 12) ^ (-$E$17*12)) + 0.05, 2))</f>
        <v>699930.84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19">
        <v>174</v>
      </c>
      <c r="C236" s="19">
        <v>14</v>
      </c>
      <c r="D236" s="20">
        <f>IF(B236&gt;$E$17*12,"",ROUND($E$16 * (1 - (1 + Lookups!$D$8 / 12) ^ (-($E$17*12 - B236))) / (1 - (1 + Lookups!$D$8 / 12) ^ (-$E$17*12)) + 0.05, 2))</f>
        <v>696727.11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19">
        <v>175</v>
      </c>
      <c r="C237" s="19">
        <v>14</v>
      </c>
      <c r="D237" s="20">
        <f>IF(B237&gt;$E$17*12,"",ROUND($E$16 * (1 - (1 + Lookups!$D$8 / 12) ^ (-($E$17*12 - B237))) / (1 - (1 + Lookups!$D$8 / 12) ^ (-$E$17*12)) + 0.05, 2))</f>
        <v>693497.84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19">
        <v>176</v>
      </c>
      <c r="C238" s="19">
        <v>14</v>
      </c>
      <c r="D238" s="20">
        <f>IF(B238&gt;$E$17*12,"",ROUND($E$16 * (1 - (1 + Lookups!$D$8 / 12) ^ (-($E$17*12 - B238))) / (1 - (1 + Lookups!$D$8 / 12) ^ (-$E$17*12)) + 0.05, 2))</f>
        <v>690242.81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19">
        <v>177</v>
      </c>
      <c r="C239" s="19">
        <v>14</v>
      </c>
      <c r="D239" s="20">
        <f>IF(B239&gt;$E$17*12,"",ROUND($E$16 * (1 - (1 + Lookups!$D$8 / 12) ^ (-($E$17*12 - B239))) / (1 - (1 + Lookups!$D$8 / 12) ^ (-$E$17*12)) + 0.05, 2))</f>
        <v>686961.82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19">
        <v>178</v>
      </c>
      <c r="C240" s="19">
        <v>14</v>
      </c>
      <c r="D240" s="20">
        <f>IF(B240&gt;$E$17*12,"",ROUND($E$16 * (1 - (1 + Lookups!$D$8 / 12) ^ (-($E$17*12 - B240))) / (1 - (1 + Lookups!$D$8 / 12) ^ (-$E$17*12)) + 0.05, 2))</f>
        <v>683654.66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19">
        <v>179</v>
      </c>
      <c r="C241" s="19">
        <v>14</v>
      </c>
      <c r="D241" s="20">
        <f>IF(B241&gt;$E$17*12,"",ROUND($E$16 * (1 - (1 + Lookups!$D$8 / 12) ^ (-($E$17*12 - B241))) / (1 - (1 + Lookups!$D$8 / 12) ^ (-$E$17*12)) + 0.05, 2))</f>
        <v>680321.13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19">
        <v>180</v>
      </c>
      <c r="C242" s="19">
        <v>15</v>
      </c>
      <c r="D242" s="20">
        <f>IF(B242&gt;$E$17*12,"",ROUND($E$16 * (1 - (1 + Lookups!$D$8 / 12) ^ (-($E$17*12 - B242))) / (1 - (1 + Lookups!$D$8 / 12) ^ (-$E$17*12)) + 0.05, 2))</f>
        <v>676961.02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19">
        <v>181</v>
      </c>
      <c r="C243" s="19">
        <v>15</v>
      </c>
      <c r="D243" s="20">
        <f>IF(B243&gt;$E$17*12,"",ROUND($E$16 * (1 - (1 + Lookups!$D$8 / 12) ^ (-($E$17*12 - B243))) / (1 - (1 + Lookups!$D$8 / 12) ^ (-$E$17*12)) + 0.05, 2))</f>
        <v>673574.11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19">
        <v>182</v>
      </c>
      <c r="C244" s="19">
        <v>15</v>
      </c>
      <c r="D244" s="20">
        <f>IF(B244&gt;$E$17*12,"",ROUND($E$16 * (1 - (1 + Lookups!$D$8 / 12) ^ (-($E$17*12 - B244))) / (1 - (1 + Lookups!$D$8 / 12) ^ (-$E$17*12)) + 0.05, 2))</f>
        <v>670160.18000000005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19">
        <v>183</v>
      </c>
      <c r="C245" s="19">
        <v>15</v>
      </c>
      <c r="D245" s="20">
        <f>IF(B245&gt;$E$17*12,"",ROUND($E$16 * (1 - (1 + Lookups!$D$8 / 12) ^ (-($E$17*12 - B245))) / (1 - (1 + Lookups!$D$8 / 12) ^ (-$E$17*12)) + 0.05, 2))</f>
        <v>666719.04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19">
        <v>184</v>
      </c>
      <c r="C246" s="19">
        <v>15</v>
      </c>
      <c r="D246" s="20">
        <f>IF(B246&gt;$E$17*12,"",ROUND($E$16 * (1 - (1 + Lookups!$D$8 / 12) ^ (-($E$17*12 - B246))) / (1 - (1 + Lookups!$D$8 / 12) ^ (-$E$17*12)) + 0.05, 2))</f>
        <v>663250.43999999994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19">
        <v>185</v>
      </c>
      <c r="C247" s="19">
        <v>15</v>
      </c>
      <c r="D247" s="20">
        <f>IF(B247&gt;$E$17*12,"",ROUND($E$16 * (1 - (1 + Lookups!$D$8 / 12) ^ (-($E$17*12 - B247))) / (1 - (1 + Lookups!$D$8 / 12) ^ (-$E$17*12)) + 0.05, 2))</f>
        <v>659754.18999999994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19">
        <v>186</v>
      </c>
      <c r="C248" s="19">
        <v>15</v>
      </c>
      <c r="D248" s="20">
        <f>IF(B248&gt;$E$17*12,"",ROUND($E$16 * (1 - (1 + Lookups!$D$8 / 12) ^ (-($E$17*12 - B248))) / (1 - (1 + Lookups!$D$8 / 12) ^ (-$E$17*12)) + 0.05, 2))</f>
        <v>656230.06000000006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19">
        <v>187</v>
      </c>
      <c r="C249" s="19">
        <v>15</v>
      </c>
      <c r="D249" s="20">
        <f>IF(B249&gt;$E$17*12,"",ROUND($E$16 * (1 - (1 + Lookups!$D$8 / 12) ^ (-($E$17*12 - B249))) / (1 - (1 + Lookups!$D$8 / 12) ^ (-$E$17*12)) + 0.05, 2))</f>
        <v>652677.81000000006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19">
        <v>188</v>
      </c>
      <c r="C250" s="19">
        <v>15</v>
      </c>
      <c r="D250" s="20">
        <f>IF(B250&gt;$E$17*12,"",ROUND($E$16 * (1 - (1 + Lookups!$D$8 / 12) ^ (-($E$17*12 - B250))) / (1 - (1 + Lookups!$D$8 / 12) ^ (-$E$17*12)) + 0.05, 2))</f>
        <v>649097.24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19">
        <v>189</v>
      </c>
      <c r="C251" s="19">
        <v>15</v>
      </c>
      <c r="D251" s="20">
        <f>IF(B251&gt;$E$17*12,"",ROUND($E$16 * (1 - (1 + Lookups!$D$8 / 12) ^ (-($E$17*12 - B251))) / (1 - (1 + Lookups!$D$8 / 12) ^ (-$E$17*12)) + 0.05, 2))</f>
        <v>645488.12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19">
        <v>190</v>
      </c>
      <c r="C252" s="19">
        <v>15</v>
      </c>
      <c r="D252" s="20">
        <f>IF(B252&gt;$E$17*12,"",ROUND($E$16 * (1 - (1 + Lookups!$D$8 / 12) ^ (-($E$17*12 - B252))) / (1 - (1 + Lookups!$D$8 / 12) ^ (-$E$17*12)) + 0.05, 2))</f>
        <v>641850.21</v>
      </c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19">
        <v>191</v>
      </c>
      <c r="C253" s="19">
        <v>15</v>
      </c>
      <c r="D253" s="20">
        <f>IF(B253&gt;$E$17*12,"",ROUND($E$16 * (1 - (1 + Lookups!$D$8 / 12) ^ (-($E$17*12 - B253))) / (1 - (1 + Lookups!$D$8 / 12) ^ (-$E$17*12)) + 0.05, 2))</f>
        <v>638183.29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19">
        <v>192</v>
      </c>
      <c r="C254" s="19">
        <v>16</v>
      </c>
      <c r="D254" s="20">
        <f>IF(B254&gt;$E$17*12,"",ROUND($E$16 * (1 - (1 + Lookups!$D$8 / 12) ^ (-($E$17*12 - B254))) / (1 - (1 + Lookups!$D$8 / 12) ^ (-$E$17*12)) + 0.05, 2))</f>
        <v>634487.13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19">
        <v>193</v>
      </c>
      <c r="C255" s="19">
        <v>16</v>
      </c>
      <c r="D255" s="20">
        <f>IF(B255&gt;$E$17*12,"",ROUND($E$16 * (1 - (1 + Lookups!$D$8 / 12) ^ (-($E$17*12 - B255))) / (1 - (1 + Lookups!$D$8 / 12) ^ (-$E$17*12)) + 0.05, 2))</f>
        <v>630761.49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19">
        <v>194</v>
      </c>
      <c r="C256" s="19">
        <v>16</v>
      </c>
      <c r="D256" s="20">
        <f>IF(B256&gt;$E$17*12,"",ROUND($E$16 * (1 - (1 + Lookups!$D$8 / 12) ^ (-($E$17*12 - B256))) / (1 - (1 + Lookups!$D$8 / 12) ^ (-$E$17*12)) + 0.05, 2))</f>
        <v>627006.13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19">
        <v>195</v>
      </c>
      <c r="C257" s="19">
        <v>16</v>
      </c>
      <c r="D257" s="20">
        <f>IF(B257&gt;$E$17*12,"",ROUND($E$16 * (1 - (1 + Lookups!$D$8 / 12) ^ (-($E$17*12 - B257))) / (1 - (1 + Lookups!$D$8 / 12) ^ (-$E$17*12)) + 0.05, 2))</f>
        <v>623220.82999999996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19">
        <v>196</v>
      </c>
      <c r="C258" s="19">
        <v>16</v>
      </c>
      <c r="D258" s="20">
        <f>IF(B258&gt;$E$17*12,"",ROUND($E$16 * (1 - (1 + Lookups!$D$8 / 12) ^ (-($E$17*12 - B258))) / (1 - (1 + Lookups!$D$8 / 12) ^ (-$E$17*12)) + 0.05, 2))</f>
        <v>619405.34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19">
        <v>197</v>
      </c>
      <c r="C259" s="19">
        <v>16</v>
      </c>
      <c r="D259" s="20">
        <f>IF(B259&gt;$E$17*12,"",ROUND($E$16 * (1 - (1 + Lookups!$D$8 / 12) ^ (-($E$17*12 - B259))) / (1 - (1 + Lookups!$D$8 / 12) ^ (-$E$17*12)) + 0.05, 2))</f>
        <v>615559.42000000004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19">
        <v>198</v>
      </c>
      <c r="C260" s="19">
        <v>16</v>
      </c>
      <c r="D260" s="20">
        <f>IF(B260&gt;$E$17*12,"",ROUND($E$16 * (1 - (1 + Lookups!$D$8 / 12) ^ (-($E$17*12 - B260))) / (1 - (1 + Lookups!$D$8 / 12) ^ (-$E$17*12)) + 0.05, 2))</f>
        <v>611682.84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19">
        <v>199</v>
      </c>
      <c r="C261" s="19">
        <v>16</v>
      </c>
      <c r="D261" s="20">
        <f>IF(B261&gt;$E$17*12,"",ROUND($E$16 * (1 - (1 + Lookups!$D$8 / 12) ^ (-($E$17*12 - B261))) / (1 - (1 + Lookups!$D$8 / 12) ^ (-$E$17*12)) + 0.05, 2))</f>
        <v>607775.32999999996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19">
        <v>200</v>
      </c>
      <c r="C262" s="19">
        <v>16</v>
      </c>
      <c r="D262" s="20">
        <f>IF(B262&gt;$E$17*12,"",ROUND($E$16 * (1 - (1 + Lookups!$D$8 / 12) ^ (-($E$17*12 - B262))) / (1 - (1 + Lookups!$D$8 / 12) ^ (-$E$17*12)) + 0.05, 2))</f>
        <v>603836.66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19">
        <v>201</v>
      </c>
      <c r="C263" s="19">
        <v>16</v>
      </c>
      <c r="D263" s="20">
        <f>IF(B263&gt;$E$17*12,"",ROUND($E$16 * (1 - (1 + Lookups!$D$8 / 12) ^ (-($E$17*12 - B263))) / (1 - (1 + Lookups!$D$8 / 12) ^ (-$E$17*12)) + 0.05, 2))</f>
        <v>599866.57999999996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19">
        <v>202</v>
      </c>
      <c r="C264" s="19">
        <v>16</v>
      </c>
      <c r="D264" s="20">
        <f>IF(B264&gt;$E$17*12,"",ROUND($E$16 * (1 - (1 + Lookups!$D$8 / 12) ^ (-($E$17*12 - B264))) / (1 - (1 + Lookups!$D$8 / 12) ^ (-$E$17*12)) + 0.05, 2))</f>
        <v>595864.84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19">
        <v>203</v>
      </c>
      <c r="C265" s="19">
        <v>16</v>
      </c>
      <c r="D265" s="20">
        <f>IF(B265&gt;$E$17*12,"",ROUND($E$16 * (1 - (1 + Lookups!$D$8 / 12) ^ (-($E$17*12 - B265))) / (1 - (1 + Lookups!$D$8 / 12) ^ (-$E$17*12)) + 0.05, 2))</f>
        <v>591831.18999999994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19">
        <v>204</v>
      </c>
      <c r="C266" s="19">
        <v>17</v>
      </c>
      <c r="D266" s="20">
        <f>IF(B266&gt;$E$17*12,"",ROUND($E$16 * (1 - (1 + Lookups!$D$8 / 12) ^ (-($E$17*12 - B266))) / (1 - (1 + Lookups!$D$8 / 12) ^ (-$E$17*12)) + 0.05, 2))</f>
        <v>587765.37</v>
      </c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19">
        <v>205</v>
      </c>
      <c r="C267" s="19">
        <v>17</v>
      </c>
      <c r="D267" s="20">
        <f>IF(B267&gt;$E$17*12,"",ROUND($E$16 * (1 - (1 + Lookups!$D$8 / 12) ^ (-($E$17*12 - B267))) / (1 - (1 + Lookups!$D$8 / 12) ^ (-$E$17*12)) + 0.05, 2))</f>
        <v>583667.12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19">
        <v>206</v>
      </c>
      <c r="C268" s="19">
        <v>17</v>
      </c>
      <c r="D268" s="20">
        <f>IF(B268&gt;$E$17*12,"",ROUND($E$16 * (1 - (1 + Lookups!$D$8 / 12) ^ (-($E$17*12 - B268))) / (1 - (1 + Lookups!$D$8 / 12) ^ (-$E$17*12)) + 0.05, 2))</f>
        <v>579536.18999999994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19">
        <v>207</v>
      </c>
      <c r="C269" s="19">
        <v>17</v>
      </c>
      <c r="D269" s="20">
        <f>IF(B269&gt;$E$17*12,"",ROUND($E$16 * (1 - (1 + Lookups!$D$8 / 12) ^ (-($E$17*12 - B269))) / (1 - (1 + Lookups!$D$8 / 12) ^ (-$E$17*12)) + 0.05, 2))</f>
        <v>575372.31999999995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19">
        <v>208</v>
      </c>
      <c r="C270" s="19">
        <v>17</v>
      </c>
      <c r="D270" s="20">
        <f>IF(B270&gt;$E$17*12,"",ROUND($E$16 * (1 - (1 + Lookups!$D$8 / 12) ^ (-($E$17*12 - B270))) / (1 - (1 + Lookups!$D$8 / 12) ^ (-$E$17*12)) + 0.05, 2))</f>
        <v>571175.24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19">
        <v>209</v>
      </c>
      <c r="C271" s="19">
        <v>17</v>
      </c>
      <c r="D271" s="20">
        <f>IF(B271&gt;$E$17*12,"",ROUND($E$16 * (1 - (1 + Lookups!$D$8 / 12) ^ (-($E$17*12 - B271))) / (1 - (1 + Lookups!$D$8 / 12) ^ (-$E$17*12)) + 0.05, 2))</f>
        <v>566944.68000000005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19">
        <v>210</v>
      </c>
      <c r="C272" s="19">
        <v>17</v>
      </c>
      <c r="D272" s="20">
        <f>IF(B272&gt;$E$17*12,"",ROUND($E$16 * (1 - (1 + Lookups!$D$8 / 12) ^ (-($E$17*12 - B272))) / (1 - (1 + Lookups!$D$8 / 12) ^ (-$E$17*12)) + 0.05, 2))</f>
        <v>562680.39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19">
        <v>211</v>
      </c>
      <c r="C273" s="19">
        <v>17</v>
      </c>
      <c r="D273" s="20">
        <f>IF(B273&gt;$E$17*12,"",ROUND($E$16 * (1 - (1 + Lookups!$D$8 / 12) ^ (-($E$17*12 - B273))) / (1 - (1 + Lookups!$D$8 / 12) ^ (-$E$17*12)) + 0.05, 2))</f>
        <v>558382.09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19">
        <v>212</v>
      </c>
      <c r="C274" s="19">
        <v>17</v>
      </c>
      <c r="D274" s="20">
        <f>IF(B274&gt;$E$17*12,"",ROUND($E$16 * (1 - (1 + Lookups!$D$8 / 12) ^ (-($E$17*12 - B274))) / (1 - (1 + Lookups!$D$8 / 12) ^ (-$E$17*12)) + 0.05, 2))</f>
        <v>554049.51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19">
        <v>213</v>
      </c>
      <c r="C275" s="19">
        <v>17</v>
      </c>
      <c r="D275" s="20">
        <f>IF(B275&gt;$E$17*12,"",ROUND($E$16 * (1 - (1 + Lookups!$D$8 / 12) ^ (-($E$17*12 - B275))) / (1 - (1 + Lookups!$D$8 / 12) ^ (-$E$17*12)) + 0.05, 2))</f>
        <v>549682.38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19">
        <v>214</v>
      </c>
      <c r="C276" s="19">
        <v>17</v>
      </c>
      <c r="D276" s="20">
        <f>IF(B276&gt;$E$17*12,"",ROUND($E$16 * (1 - (1 + Lookups!$D$8 / 12) ^ (-($E$17*12 - B276))) / (1 - (1 + Lookups!$D$8 / 12) ^ (-$E$17*12)) + 0.05, 2))</f>
        <v>545280.42000000004</v>
      </c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19">
        <v>215</v>
      </c>
      <c r="C277" s="19">
        <v>17</v>
      </c>
      <c r="D277" s="20">
        <f>IF(B277&gt;$E$17*12,"",ROUND($E$16 * (1 - (1 + Lookups!$D$8 / 12) ^ (-($E$17*12 - B277))) / (1 - (1 + Lookups!$D$8 / 12) ^ (-$E$17*12)) + 0.05, 2))</f>
        <v>540843.36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19">
        <v>216</v>
      </c>
      <c r="C278" s="19">
        <v>18</v>
      </c>
      <c r="D278" s="20">
        <f>IF(B278&gt;$E$17*12,"",ROUND($E$16 * (1 - (1 + Lookups!$D$8 / 12) ^ (-($E$17*12 - B278))) / (1 - (1 + Lookups!$D$8 / 12) ^ (-$E$17*12)) + 0.05, 2))</f>
        <v>536370.91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19">
        <v>217</v>
      </c>
      <c r="C279" s="19">
        <v>18</v>
      </c>
      <c r="D279" s="20">
        <f>IF(B279&gt;$E$17*12,"",ROUND($E$16 * (1 - (1 + Lookups!$D$8 / 12) ^ (-($E$17*12 - B279))) / (1 - (1 + Lookups!$D$8 / 12) ^ (-$E$17*12)) + 0.05, 2))</f>
        <v>531862.79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19">
        <v>218</v>
      </c>
      <c r="C280" s="19">
        <v>18</v>
      </c>
      <c r="D280" s="20">
        <f>IF(B280&gt;$E$17*12,"",ROUND($E$16 * (1 - (1 + Lookups!$D$8 / 12) ^ (-($E$17*12 - B280))) / (1 - (1 + Lookups!$D$8 / 12) ^ (-$E$17*12)) + 0.05, 2))</f>
        <v>527318.72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19">
        <v>219</v>
      </c>
      <c r="C281" s="19">
        <v>18</v>
      </c>
      <c r="D281" s="20">
        <f>IF(B281&gt;$E$17*12,"",ROUND($E$16 * (1 - (1 + Lookups!$D$8 / 12) ^ (-($E$17*12 - B281))) / (1 - (1 + Lookups!$D$8 / 12) ^ (-$E$17*12)) + 0.05, 2))</f>
        <v>522738.41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19">
        <v>220</v>
      </c>
      <c r="C282" s="19">
        <v>18</v>
      </c>
      <c r="D282" s="20">
        <f>IF(B282&gt;$E$17*12,"",ROUND($E$16 * (1 - (1 + Lookups!$D$8 / 12) ^ (-($E$17*12 - B282))) / (1 - (1 + Lookups!$D$8 / 12) ^ (-$E$17*12)) + 0.05, 2))</f>
        <v>518121.58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19">
        <v>221</v>
      </c>
      <c r="C283" s="19">
        <v>18</v>
      </c>
      <c r="D283" s="20">
        <f>IF(B283&gt;$E$17*12,"",ROUND($E$16 * (1 - (1 + Lookups!$D$8 / 12) ^ (-($E$17*12 - B283))) / (1 - (1 + Lookups!$D$8 / 12) ^ (-$E$17*12)) + 0.05, 2))</f>
        <v>513467.92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19">
        <v>222</v>
      </c>
      <c r="C284" s="19">
        <v>18</v>
      </c>
      <c r="D284" s="20">
        <f>IF(B284&gt;$E$17*12,"",ROUND($E$16 * (1 - (1 + Lookups!$D$8 / 12) ^ (-($E$17*12 - B284))) / (1 - (1 + Lookups!$D$8 / 12) ^ (-$E$17*12)) + 0.05, 2))</f>
        <v>508777.15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19">
        <v>223</v>
      </c>
      <c r="C285" s="19">
        <v>18</v>
      </c>
      <c r="D285" s="20">
        <f>IF(B285&gt;$E$17*12,"",ROUND($E$16 * (1 - (1 + Lookups!$D$8 / 12) ^ (-($E$17*12 - B285))) / (1 - (1 + Lookups!$D$8 / 12) ^ (-$E$17*12)) + 0.05, 2))</f>
        <v>504048.97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19">
        <v>224</v>
      </c>
      <c r="C286" s="19">
        <v>18</v>
      </c>
      <c r="D286" s="20">
        <f>IF(B286&gt;$E$17*12,"",ROUND($E$16 * (1 - (1 + Lookups!$D$8 / 12) ^ (-($E$17*12 - B286))) / (1 - (1 + Lookups!$D$8 / 12) ^ (-$E$17*12)) + 0.05, 2))</f>
        <v>499283.09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19">
        <v>225</v>
      </c>
      <c r="C287" s="19">
        <v>18</v>
      </c>
      <c r="D287" s="20">
        <f>IF(B287&gt;$E$17*12,"",ROUND($E$16 * (1 - (1 + Lookups!$D$8 / 12) ^ (-($E$17*12 - B287))) / (1 - (1 + Lookups!$D$8 / 12) ^ (-$E$17*12)) + 0.05, 2))</f>
        <v>494479.2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19">
        <v>226</v>
      </c>
      <c r="C288" s="19">
        <v>18</v>
      </c>
      <c r="D288" s="20">
        <f>IF(B288&gt;$E$17*12,"",ROUND($E$16 * (1 - (1 + Lookups!$D$8 / 12) ^ (-($E$17*12 - B288))) / (1 - (1 + Lookups!$D$8 / 12) ^ (-$E$17*12)) + 0.05, 2))</f>
        <v>489636.99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19">
        <v>227</v>
      </c>
      <c r="C289" s="19">
        <v>18</v>
      </c>
      <c r="D289" s="20">
        <f>IF(B289&gt;$E$17*12,"",ROUND($E$16 * (1 - (1 + Lookups!$D$8 / 12) ^ (-($E$17*12 - B289))) / (1 - (1 + Lookups!$D$8 / 12) ^ (-$E$17*12)) + 0.05, 2))</f>
        <v>484756.17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19">
        <v>228</v>
      </c>
      <c r="C290" s="19">
        <v>19</v>
      </c>
      <c r="D290" s="20">
        <f>IF(B290&gt;$E$17*12,"",ROUND($E$16 * (1 - (1 + Lookups!$D$8 / 12) ^ (-($E$17*12 - B290))) / (1 - (1 + Lookups!$D$8 / 12) ^ (-$E$17*12)) + 0.05, 2))</f>
        <v>479836.43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19">
        <v>229</v>
      </c>
      <c r="C291" s="19">
        <v>19</v>
      </c>
      <c r="D291" s="20">
        <f>IF(B291&gt;$E$17*12,"",ROUND($E$16 * (1 - (1 + Lookups!$D$8 / 12) ^ (-($E$17*12 - B291))) / (1 - (1 + Lookups!$D$8 / 12) ^ (-$E$17*12)) + 0.05, 2))</f>
        <v>474877.45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19">
        <v>230</v>
      </c>
      <c r="C292" s="19">
        <v>19</v>
      </c>
      <c r="D292" s="20">
        <f>IF(B292&gt;$E$17*12,"",ROUND($E$16 * (1 - (1 + Lookups!$D$8 / 12) ^ (-($E$17*12 - B292))) / (1 - (1 + Lookups!$D$8 / 12) ^ (-$E$17*12)) + 0.05, 2))</f>
        <v>469878.92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19">
        <v>231</v>
      </c>
      <c r="C293" s="19">
        <v>19</v>
      </c>
      <c r="D293" s="20">
        <f>IF(B293&gt;$E$17*12,"",ROUND($E$16 * (1 - (1 + Lookups!$D$8 / 12) ^ (-($E$17*12 - B293))) / (1 - (1 + Lookups!$D$8 / 12) ^ (-$E$17*12)) + 0.05, 2))</f>
        <v>464840.53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19">
        <v>232</v>
      </c>
      <c r="C294" s="19">
        <v>19</v>
      </c>
      <c r="D294" s="20">
        <f>IF(B294&gt;$E$17*12,"",ROUND($E$16 * (1 - (1 + Lookups!$D$8 / 12) ^ (-($E$17*12 - B294))) / (1 - (1 + Lookups!$D$8 / 12) ^ (-$E$17*12)) + 0.05, 2))</f>
        <v>459761.95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19">
        <v>233</v>
      </c>
      <c r="C295" s="19">
        <v>19</v>
      </c>
      <c r="D295" s="20">
        <f>IF(B295&gt;$E$17*12,"",ROUND($E$16 * (1 - (1 + Lookups!$D$8 / 12) ^ (-($E$17*12 - B295))) / (1 - (1 + Lookups!$D$8 / 12) ^ (-$E$17*12)) + 0.05, 2))</f>
        <v>454642.88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19">
        <v>234</v>
      </c>
      <c r="C296" s="19">
        <v>19</v>
      </c>
      <c r="D296" s="20">
        <f>IF(B296&gt;$E$17*12,"",ROUND($E$16 * (1 - (1 + Lookups!$D$8 / 12) ^ (-($E$17*12 - B296))) / (1 - (1 + Lookups!$D$8 / 12) ^ (-$E$17*12)) + 0.05, 2))</f>
        <v>449482.98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19">
        <v>235</v>
      </c>
      <c r="C297" s="19">
        <v>19</v>
      </c>
      <c r="D297" s="20">
        <f>IF(B297&gt;$E$17*12,"",ROUND($E$16 * (1 - (1 + Lookups!$D$8 / 12) ^ (-($E$17*12 - B297))) / (1 - (1 + Lookups!$D$8 / 12) ^ (-$E$17*12)) + 0.05, 2))</f>
        <v>444281.93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19">
        <v>236</v>
      </c>
      <c r="C298" s="19">
        <v>19</v>
      </c>
      <c r="D298" s="20">
        <f>IF(B298&gt;$E$17*12,"",ROUND($E$16 * (1 - (1 + Lookups!$D$8 / 12) ^ (-($E$17*12 - B298))) / (1 - (1 + Lookups!$D$8 / 12) ^ (-$E$17*12)) + 0.05, 2))</f>
        <v>439039.41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19">
        <v>237</v>
      </c>
      <c r="C299" s="19">
        <v>19</v>
      </c>
      <c r="D299" s="20">
        <f>IF(B299&gt;$E$17*12,"",ROUND($E$16 * (1 - (1 + Lookups!$D$8 / 12) ^ (-($E$17*12 - B299))) / (1 - (1 + Lookups!$D$8 / 12) ^ (-$E$17*12)) + 0.05, 2))</f>
        <v>433755.07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19">
        <v>238</v>
      </c>
      <c r="C300" s="19">
        <v>19</v>
      </c>
      <c r="D300" s="20">
        <f>IF(B300&gt;$E$17*12,"",ROUND($E$16 * (1 - (1 + Lookups!$D$8 / 12) ^ (-($E$17*12 - B300))) / (1 - (1 + Lookups!$D$8 / 12) ^ (-$E$17*12)) + 0.05, 2))</f>
        <v>428428.59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19">
        <v>239</v>
      </c>
      <c r="C301" s="19">
        <v>19</v>
      </c>
      <c r="D301" s="20">
        <f>IF(B301&gt;$E$17*12,"",ROUND($E$16 * (1 - (1 + Lookups!$D$8 / 12) ^ (-($E$17*12 - B301))) / (1 - (1 + Lookups!$D$8 / 12) ^ (-$E$17*12)) + 0.05, 2))</f>
        <v>423059.63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19">
        <v>240</v>
      </c>
      <c r="C302" s="19">
        <v>20</v>
      </c>
      <c r="D302" s="20">
        <f>IF(B302&gt;$E$17*12,"",ROUND($E$16 * (1 - (1 + Lookups!$D$8 / 12) ^ (-($E$17*12 - B302))) / (1 - (1 + Lookups!$D$8 / 12) ^ (-$E$17*12)) + 0.05, 2))</f>
        <v>417647.86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19">
        <v>241</v>
      </c>
      <c r="C303" s="19">
        <v>20</v>
      </c>
      <c r="D303" s="20">
        <f>IF(B303&gt;$E$17*12,"",ROUND($E$16 * (1 - (1 + Lookups!$D$8 / 12) ^ (-($E$17*12 - B303))) / (1 - (1 + Lookups!$D$8 / 12) ^ (-$E$17*12)) + 0.05, 2))</f>
        <v>412192.92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19">
        <v>242</v>
      </c>
      <c r="C304" s="19">
        <v>20</v>
      </c>
      <c r="D304" s="20">
        <f>IF(B304&gt;$E$17*12,"",ROUND($E$16 * (1 - (1 + Lookups!$D$8 / 12) ^ (-($E$17*12 - B304))) / (1 - (1 + Lookups!$D$8 / 12) ^ (-$E$17*12)) + 0.05, 2))</f>
        <v>406694.49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19">
        <v>243</v>
      </c>
      <c r="C305" s="19">
        <v>20</v>
      </c>
      <c r="D305" s="20">
        <f>IF(B305&gt;$E$17*12,"",ROUND($E$16 * (1 - (1 + Lookups!$D$8 / 12) ^ (-($E$17*12 - B305))) / (1 - (1 + Lookups!$D$8 / 12) ^ (-$E$17*12)) + 0.05, 2))</f>
        <v>401152.2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19">
        <v>244</v>
      </c>
      <c r="C306" s="19">
        <v>20</v>
      </c>
      <c r="D306" s="20">
        <f>IF(B306&gt;$E$17*12,"",ROUND($E$16 * (1 - (1 + Lookups!$D$8 / 12) ^ (-($E$17*12 - B306))) / (1 - (1 + Lookups!$D$8 / 12) ^ (-$E$17*12)) + 0.05, 2))</f>
        <v>395565.71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19">
        <v>245</v>
      </c>
      <c r="C307" s="19">
        <v>20</v>
      </c>
      <c r="D307" s="20">
        <f>IF(B307&gt;$E$17*12,"",ROUND($E$16 * (1 - (1 + Lookups!$D$8 / 12) ^ (-($E$17*12 - B307))) / (1 - (1 + Lookups!$D$8 / 12) ^ (-$E$17*12)) + 0.05, 2))</f>
        <v>389934.67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19">
        <v>246</v>
      </c>
      <c r="C308" s="19">
        <v>20</v>
      </c>
      <c r="D308" s="20">
        <f>IF(B308&gt;$E$17*12,"",ROUND($E$16 * (1 - (1 + Lookups!$D$8 / 12) ^ (-($E$17*12 - B308))) / (1 - (1 + Lookups!$D$8 / 12) ^ (-$E$17*12)) + 0.05, 2))</f>
        <v>384258.73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19">
        <v>247</v>
      </c>
      <c r="C309" s="19">
        <v>20</v>
      </c>
      <c r="D309" s="20">
        <f>IF(B309&gt;$E$17*12,"",ROUND($E$16 * (1 - (1 + Lookups!$D$8 / 12) ^ (-($E$17*12 - B309))) / (1 - (1 + Lookups!$D$8 / 12) ^ (-$E$17*12)) + 0.05, 2))</f>
        <v>378537.51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19">
        <v>248</v>
      </c>
      <c r="C310" s="19">
        <v>20</v>
      </c>
      <c r="D310" s="20">
        <f>IF(B310&gt;$E$17*12,"",ROUND($E$16 * (1 - (1 + Lookups!$D$8 / 12) ^ (-($E$17*12 - B310))) / (1 - (1 + Lookups!$D$8 / 12) ^ (-$E$17*12)) + 0.05, 2))</f>
        <v>372770.68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19">
        <v>249</v>
      </c>
      <c r="C311" s="19">
        <v>20</v>
      </c>
      <c r="D311" s="20">
        <f>IF(B311&gt;$E$17*12,"",ROUND($E$16 * (1 - (1 + Lookups!$D$8 / 12) ^ (-($E$17*12 - B311))) / (1 - (1 + Lookups!$D$8 / 12) ^ (-$E$17*12)) + 0.05, 2))</f>
        <v>366957.85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19">
        <v>250</v>
      </c>
      <c r="C312" s="19">
        <v>20</v>
      </c>
      <c r="D312" s="20">
        <f>IF(B312&gt;$E$17*12,"",ROUND($E$16 * (1 - (1 + Lookups!$D$8 / 12) ^ (-($E$17*12 - B312))) / (1 - (1 + Lookups!$D$8 / 12) ^ (-$E$17*12)) + 0.05, 2))</f>
        <v>361098.66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19">
        <v>251</v>
      </c>
      <c r="C313" s="19">
        <v>20</v>
      </c>
      <c r="D313" s="20">
        <f>IF(B313&gt;$E$17*12,"",ROUND($E$16 * (1 - (1 + Lookups!$D$8 / 12) ^ (-($E$17*12 - B313))) / (1 - (1 + Lookups!$D$8 / 12) ^ (-$E$17*12)) + 0.05, 2))</f>
        <v>355192.75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19">
        <v>252</v>
      </c>
      <c r="C314" s="19">
        <v>21</v>
      </c>
      <c r="D314" s="20">
        <f>IF(B314&gt;$E$17*12,"",ROUND($E$16 * (1 - (1 + Lookups!$D$8 / 12) ^ (-($E$17*12 - B314))) / (1 - (1 + Lookups!$D$8 / 12) ^ (-$E$17*12)) + 0.05, 2))</f>
        <v>349239.73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19">
        <v>253</v>
      </c>
      <c r="C315" s="19">
        <v>21</v>
      </c>
      <c r="D315" s="20">
        <f>IF(B315&gt;$E$17*12,"",ROUND($E$16 * (1 - (1 + Lookups!$D$8 / 12) ^ (-($E$17*12 - B315))) / (1 - (1 + Lookups!$D$8 / 12) ^ (-$E$17*12)) + 0.05, 2))</f>
        <v>343239.24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19">
        <v>254</v>
      </c>
      <c r="C316" s="19">
        <v>21</v>
      </c>
      <c r="D316" s="20">
        <f>IF(B316&gt;$E$17*12,"",ROUND($E$16 * (1 - (1 + Lookups!$D$8 / 12) ^ (-($E$17*12 - B316))) / (1 - (1 + Lookups!$D$8 / 12) ^ (-$E$17*12)) + 0.05, 2))</f>
        <v>337190.9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19">
        <v>255</v>
      </c>
      <c r="C317" s="19">
        <v>21</v>
      </c>
      <c r="D317" s="20">
        <f>IF(B317&gt;$E$17*12,"",ROUND($E$16 * (1 - (1 + Lookups!$D$8 / 12) ^ (-($E$17*12 - B317))) / (1 - (1 + Lookups!$D$8 / 12) ^ (-$E$17*12)) + 0.05, 2))</f>
        <v>331094.32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19">
        <v>256</v>
      </c>
      <c r="C318" s="19">
        <v>21</v>
      </c>
      <c r="D318" s="20">
        <f>IF(B318&gt;$E$17*12,"",ROUND($E$16 * (1 - (1 + Lookups!$D$8 / 12) ^ (-($E$17*12 - B318))) / (1 - (1 + Lookups!$D$8 / 12) ^ (-$E$17*12)) + 0.05, 2))</f>
        <v>324949.12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19">
        <v>257</v>
      </c>
      <c r="C319" s="19">
        <v>21</v>
      </c>
      <c r="D319" s="20">
        <f>IF(B319&gt;$E$17*12,"",ROUND($E$16 * (1 - (1 + Lookups!$D$8 / 12) ^ (-($E$17*12 - B319))) / (1 - (1 + Lookups!$D$8 / 12) ^ (-$E$17*12)) + 0.05, 2))</f>
        <v>318754.92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19">
        <v>258</v>
      </c>
      <c r="C320" s="19">
        <v>21</v>
      </c>
      <c r="D320" s="20">
        <f>IF(B320&gt;$E$17*12,"",ROUND($E$16 * (1 - (1 + Lookups!$D$8 / 12) ^ (-($E$17*12 - B320))) / (1 - (1 + Lookups!$D$8 / 12) ^ (-$E$17*12)) + 0.05, 2))</f>
        <v>312511.31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19">
        <v>259</v>
      </c>
      <c r="C321" s="19">
        <v>21</v>
      </c>
      <c r="D321" s="20">
        <f>IF(B321&gt;$E$17*12,"",ROUND($E$16 * (1 - (1 + Lookups!$D$8 / 12) ^ (-($E$17*12 - B321))) / (1 - (1 + Lookups!$D$8 / 12) ^ (-$E$17*12)) + 0.05, 2))</f>
        <v>306217.90999999997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19">
        <v>260</v>
      </c>
      <c r="C322" s="19">
        <v>21</v>
      </c>
      <c r="D322" s="20">
        <f>IF(B322&gt;$E$17*12,"",ROUND($E$16 * (1 - (1 + Lookups!$D$8 / 12) ^ (-($E$17*12 - B322))) / (1 - (1 + Lookups!$D$8 / 12) ^ (-$E$17*12)) + 0.05, 2))</f>
        <v>299874.33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19">
        <v>261</v>
      </c>
      <c r="C323" s="19">
        <v>21</v>
      </c>
      <c r="D323" s="20">
        <f>IF(B323&gt;$E$17*12,"",ROUND($E$16 * (1 - (1 + Lookups!$D$8 / 12) ^ (-($E$17*12 - B323))) / (1 - (1 + Lookups!$D$8 / 12) ^ (-$E$17*12)) + 0.05, 2))</f>
        <v>293480.15000000002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19">
        <v>262</v>
      </c>
      <c r="C324" s="19">
        <v>21</v>
      </c>
      <c r="D324" s="20">
        <f>IF(B324&gt;$E$17*12,"",ROUND($E$16 * (1 - (1 + Lookups!$D$8 / 12) ^ (-($E$17*12 - B324))) / (1 - (1 + Lookups!$D$8 / 12) ^ (-$E$17*12)) + 0.05, 2))</f>
        <v>287034.98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19">
        <v>263</v>
      </c>
      <c r="C325" s="19">
        <v>21</v>
      </c>
      <c r="D325" s="20">
        <f>IF(B325&gt;$E$17*12,"",ROUND($E$16 * (1 - (1 + Lookups!$D$8 / 12) ^ (-($E$17*12 - B325))) / (1 - (1 + Lookups!$D$8 / 12) ^ (-$E$17*12)) + 0.05, 2))</f>
        <v>280538.40999999997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19">
        <v>264</v>
      </c>
      <c r="C326" s="19">
        <v>22</v>
      </c>
      <c r="D326" s="20">
        <f>IF(B326&gt;$E$17*12,"",ROUND($E$16 * (1 - (1 + Lookups!$D$8 / 12) ^ (-($E$17*12 - B326))) / (1 - (1 + Lookups!$D$8 / 12) ^ (-$E$17*12)) + 0.05, 2))</f>
        <v>273990.02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19">
        <v>265</v>
      </c>
      <c r="C327" s="19">
        <v>22</v>
      </c>
      <c r="D327" s="20">
        <f>IF(B327&gt;$E$17*12,"",ROUND($E$16 * (1 - (1 + Lookups!$D$8 / 12) ^ (-($E$17*12 - B327))) / (1 - (1 + Lookups!$D$8 / 12) ^ (-$E$17*12)) + 0.05, 2))</f>
        <v>267389.42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19">
        <v>266</v>
      </c>
      <c r="C328" s="19">
        <v>22</v>
      </c>
      <c r="D328" s="20">
        <f>IF(B328&gt;$E$17*12,"",ROUND($E$16 * (1 - (1 + Lookups!$D$8 / 12) ^ (-($E$17*12 - B328))) / (1 - (1 + Lookups!$D$8 / 12) ^ (-$E$17*12)) + 0.05, 2))</f>
        <v>260736.17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19">
        <v>267</v>
      </c>
      <c r="C329" s="19">
        <v>22</v>
      </c>
      <c r="D329" s="20">
        <f>IF(B329&gt;$E$17*12,"",ROUND($E$16 * (1 - (1 + Lookups!$D$8 / 12) ^ (-($E$17*12 - B329))) / (1 - (1 + Lookups!$D$8 / 12) ^ (-$E$17*12)) + 0.05, 2))</f>
        <v>254029.87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19">
        <v>268</v>
      </c>
      <c r="C330" s="19">
        <v>22</v>
      </c>
      <c r="D330" s="20">
        <f>IF(B330&gt;$E$17*12,"",ROUND($E$16 * (1 - (1 + Lookups!$D$8 / 12) ^ (-($E$17*12 - B330))) / (1 - (1 + Lookups!$D$8 / 12) ^ (-$E$17*12)) + 0.05, 2))</f>
        <v>247270.08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19">
        <v>269</v>
      </c>
      <c r="C331" s="19">
        <v>22</v>
      </c>
      <c r="D331" s="20">
        <f>IF(B331&gt;$E$17*12,"",ROUND($E$16 * (1 - (1 + Lookups!$D$8 / 12) ^ (-($E$17*12 - B331))) / (1 - (1 + Lookups!$D$8 / 12) ^ (-$E$17*12)) + 0.05, 2))</f>
        <v>240456.38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19">
        <v>270</v>
      </c>
      <c r="C332" s="19">
        <v>22</v>
      </c>
      <c r="D332" s="20">
        <f>IF(B332&gt;$E$17*12,"",ROUND($E$16 * (1 - (1 + Lookups!$D$8 / 12) ^ (-($E$17*12 - B332))) / (1 - (1 + Lookups!$D$8 / 12) ^ (-$E$17*12)) + 0.05, 2))</f>
        <v>233588.35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19">
        <v>271</v>
      </c>
      <c r="C333" s="19">
        <v>22</v>
      </c>
      <c r="D333" s="20">
        <f>IF(B333&gt;$E$17*12,"",ROUND($E$16 * (1 - (1 + Lookups!$D$8 / 12) ^ (-($E$17*12 - B333))) / (1 - (1 + Lookups!$D$8 / 12) ^ (-$E$17*12)) + 0.05, 2))</f>
        <v>226665.54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19">
        <v>272</v>
      </c>
      <c r="C334" s="19">
        <v>22</v>
      </c>
      <c r="D334" s="20">
        <f>IF(B334&gt;$E$17*12,"",ROUND($E$16 * (1 - (1 + Lookups!$D$8 / 12) ^ (-($E$17*12 - B334))) / (1 - (1 + Lookups!$D$8 / 12) ^ (-$E$17*12)) + 0.05, 2))</f>
        <v>219687.52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19">
        <v>273</v>
      </c>
      <c r="C335" s="19">
        <v>22</v>
      </c>
      <c r="D335" s="20">
        <f>IF(B335&gt;$E$17*12,"",ROUND($E$16 * (1 - (1 + Lookups!$D$8 / 12) ^ (-($E$17*12 - B335))) / (1 - (1 + Lookups!$D$8 / 12) ^ (-$E$17*12)) + 0.05, 2))</f>
        <v>212653.85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19">
        <v>274</v>
      </c>
      <c r="C336" s="19">
        <v>22</v>
      </c>
      <c r="D336" s="20">
        <f>IF(B336&gt;$E$17*12,"",ROUND($E$16 * (1 - (1 + Lookups!$D$8 / 12) ^ (-($E$17*12 - B336))) / (1 - (1 + Lookups!$D$8 / 12) ^ (-$E$17*12)) + 0.05, 2))</f>
        <v>205564.09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19">
        <v>275</v>
      </c>
      <c r="C337" s="19">
        <v>22</v>
      </c>
      <c r="D337" s="20">
        <f>IF(B337&gt;$E$17*12,"",ROUND($E$16 * (1 - (1 + Lookups!$D$8 / 12) ^ (-($E$17*12 - B337))) / (1 - (1 + Lookups!$D$8 / 12) ^ (-$E$17*12)) + 0.05, 2))</f>
        <v>198417.79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19">
        <v>276</v>
      </c>
      <c r="C338" s="19">
        <v>23</v>
      </c>
      <c r="D338" s="20">
        <f>IF(B338&gt;$E$17*12,"",ROUND($E$16 * (1 - (1 + Lookups!$D$8 / 12) ^ (-($E$17*12 - B338))) / (1 - (1 + Lookups!$D$8 / 12) ^ (-$E$17*12)) + 0.05, 2))</f>
        <v>191214.5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19">
        <v>277</v>
      </c>
      <c r="C339" s="19">
        <v>23</v>
      </c>
      <c r="D339" s="20">
        <f>IF(B339&gt;$E$17*12,"",ROUND($E$16 * (1 - (1 + Lookups!$D$8 / 12) ^ (-($E$17*12 - B339))) / (1 - (1 + Lookups!$D$8 / 12) ^ (-$E$17*12)) + 0.05, 2))</f>
        <v>183953.76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19">
        <v>278</v>
      </c>
      <c r="C340" s="19">
        <v>23</v>
      </c>
      <c r="D340" s="20">
        <f>IF(B340&gt;$E$17*12,"",ROUND($E$16 * (1 - (1 + Lookups!$D$8 / 12) ^ (-($E$17*12 - B340))) / (1 - (1 + Lookups!$D$8 / 12) ^ (-$E$17*12)) + 0.05, 2))</f>
        <v>176635.11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19">
        <v>279</v>
      </c>
      <c r="C341" s="19">
        <v>23</v>
      </c>
      <c r="D341" s="20">
        <f>IF(B341&gt;$E$17*12,"",ROUND($E$16 * (1 - (1 + Lookups!$D$8 / 12) ^ (-($E$17*12 - B341))) / (1 - (1 + Lookups!$D$8 / 12) ^ (-$E$17*12)) + 0.05, 2))</f>
        <v>169258.1</v>
      </c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19">
        <v>280</v>
      </c>
      <c r="C342" s="19">
        <v>23</v>
      </c>
      <c r="D342" s="20">
        <f>IF(B342&gt;$E$17*12,"",ROUND($E$16 * (1 - (1 + Lookups!$D$8 / 12) ^ (-($E$17*12 - B342))) / (1 - (1 + Lookups!$D$8 / 12) ^ (-$E$17*12)) + 0.05, 2))</f>
        <v>161822.26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19">
        <v>281</v>
      </c>
      <c r="C343" s="19">
        <v>23</v>
      </c>
      <c r="D343" s="20">
        <f>IF(B343&gt;$E$17*12,"",ROUND($E$16 * (1 - (1 + Lookups!$D$8 / 12) ^ (-($E$17*12 - B343))) / (1 - (1 + Lookups!$D$8 / 12) ^ (-$E$17*12)) + 0.05, 2))</f>
        <v>154327.12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19">
        <v>282</v>
      </c>
      <c r="C344" s="19">
        <v>23</v>
      </c>
      <c r="D344" s="20">
        <f>IF(B344&gt;$E$17*12,"",ROUND($E$16 * (1 - (1 + Lookups!$D$8 / 12) ^ (-($E$17*12 - B344))) / (1 - (1 + Lookups!$D$8 / 12) ^ (-$E$17*12)) + 0.05, 2))</f>
        <v>146772.20000000001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19">
        <v>283</v>
      </c>
      <c r="C345" s="19">
        <v>23</v>
      </c>
      <c r="D345" s="20">
        <f>IF(B345&gt;$E$17*12,"",ROUND($E$16 * (1 - (1 + Lookups!$D$8 / 12) ^ (-($E$17*12 - B345))) / (1 - (1 + Lookups!$D$8 / 12) ^ (-$E$17*12)) + 0.05, 2))</f>
        <v>139157.03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19">
        <v>284</v>
      </c>
      <c r="C346" s="19">
        <v>23</v>
      </c>
      <c r="D346" s="20">
        <f>IF(B346&gt;$E$17*12,"",ROUND($E$16 * (1 - (1 + Lookups!$D$8 / 12) ^ (-($E$17*12 - B346))) / (1 - (1 + Lookups!$D$8 / 12) ^ (-$E$17*12)) + 0.05, 2))</f>
        <v>131481.13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19">
        <v>285</v>
      </c>
      <c r="C347" s="19">
        <v>23</v>
      </c>
      <c r="D347" s="20">
        <f>IF(B347&gt;$E$17*12,"",ROUND($E$16 * (1 - (1 + Lookups!$D$8 / 12) ^ (-($E$17*12 - B347))) / (1 - (1 + Lookups!$D$8 / 12) ^ (-$E$17*12)) + 0.05, 2))</f>
        <v>123744.02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19">
        <v>286</v>
      </c>
      <c r="C348" s="19">
        <v>23</v>
      </c>
      <c r="D348" s="20">
        <f>IF(B348&gt;$E$17*12,"",ROUND($E$16 * (1 - (1 + Lookups!$D$8 / 12) ^ (-($E$17*12 - B348))) / (1 - (1 + Lookups!$D$8 / 12) ^ (-$E$17*12)) + 0.05, 2))</f>
        <v>115945.2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19">
        <v>287</v>
      </c>
      <c r="C349" s="19">
        <v>23</v>
      </c>
      <c r="D349" s="20">
        <f>IF(B349&gt;$E$17*12,"",ROUND($E$16 * (1 - (1 + Lookups!$D$8 / 12) ^ (-($E$17*12 - B349))) / (1 - (1 + Lookups!$D$8 / 12) ^ (-$E$17*12)) + 0.05, 2))</f>
        <v>108084.19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19">
        <v>288</v>
      </c>
      <c r="C350" s="19">
        <v>24</v>
      </c>
      <c r="D350" s="20">
        <f>IF(B350&gt;$E$17*12,"",ROUND($E$16 * (1 - (1 + Lookups!$D$8 / 12) ^ (-($E$17*12 - B350))) / (1 - (1 + Lookups!$D$8 / 12) ^ (-$E$17*12)) + 0.05, 2))</f>
        <v>100160.49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19">
        <v>289</v>
      </c>
      <c r="C351" s="19">
        <v>24</v>
      </c>
      <c r="D351" s="20">
        <f>IF(B351&gt;$E$17*12,"",ROUND($E$16 * (1 - (1 + Lookups!$D$8 / 12) ^ (-($E$17*12 - B351))) / (1 - (1 + Lookups!$D$8 / 12) ^ (-$E$17*12)) + 0.05, 2))</f>
        <v>92173.59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19">
        <v>290</v>
      </c>
      <c r="C352" s="19">
        <v>24</v>
      </c>
      <c r="D352" s="20">
        <f>IF(B352&gt;$E$17*12,"",ROUND($E$16 * (1 - (1 + Lookups!$D$8 / 12) ^ (-($E$17*12 - B352))) / (1 - (1 + Lookups!$D$8 / 12) ^ (-$E$17*12)) + 0.05, 2))</f>
        <v>84123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19">
        <v>291</v>
      </c>
      <c r="C353" s="19">
        <v>24</v>
      </c>
      <c r="D353" s="20">
        <f>IF(B353&gt;$E$17*12,"",ROUND($E$16 * (1 - (1 + Lookups!$D$8 / 12) ^ (-($E$17*12 - B353))) / (1 - (1 + Lookups!$D$8 / 12) ^ (-$E$17*12)) + 0.05, 2))</f>
        <v>76008.2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19">
        <v>292</v>
      </c>
      <c r="C354" s="19">
        <v>24</v>
      </c>
      <c r="D354" s="20">
        <f>IF(B354&gt;$E$17*12,"",ROUND($E$16 * (1 - (1 + Lookups!$D$8 / 12) ^ (-($E$17*12 - B354))) / (1 - (1 + Lookups!$D$8 / 12) ^ (-$E$17*12)) + 0.05, 2))</f>
        <v>67828.69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19">
        <v>293</v>
      </c>
      <c r="C355" s="19">
        <v>24</v>
      </c>
      <c r="D355" s="20">
        <f>IF(B355&gt;$E$17*12,"",ROUND($E$16 * (1 - (1 + Lookups!$D$8 / 12) ^ (-($E$17*12 - B355))) / (1 - (1 + Lookups!$D$8 / 12) ^ (-$E$17*12)) + 0.05, 2))</f>
        <v>59583.95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19">
        <v>294</v>
      </c>
      <c r="C356" s="19">
        <v>24</v>
      </c>
      <c r="D356" s="20">
        <f>IF(B356&gt;$E$17*12,"",ROUND($E$16 * (1 - (1 + Lookups!$D$8 / 12) ^ (-($E$17*12 - B356))) / (1 - (1 + Lookups!$D$8 / 12) ^ (-$E$17*12)) + 0.05, 2))</f>
        <v>51273.46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19">
        <v>295</v>
      </c>
      <c r="C357" s="19">
        <v>24</v>
      </c>
      <c r="D357" s="20">
        <f>IF(B357&gt;$E$17*12,"",ROUND($E$16 * (1 - (1 + Lookups!$D$8 / 12) ^ (-($E$17*12 - B357))) / (1 - (1 + Lookups!$D$8 / 12) ^ (-$E$17*12)) + 0.05, 2))</f>
        <v>42896.69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19">
        <v>296</v>
      </c>
      <c r="C358" s="19">
        <v>24</v>
      </c>
      <c r="D358" s="20">
        <f>IF(B358&gt;$E$17*12,"",ROUND($E$16 * (1 - (1 + Lookups!$D$8 / 12) ^ (-($E$17*12 - B358))) / (1 - (1 + Lookups!$D$8 / 12) ^ (-$E$17*12)) + 0.05, 2))</f>
        <v>34453.11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19">
        <v>297</v>
      </c>
      <c r="C359" s="19">
        <v>24</v>
      </c>
      <c r="D359" s="20">
        <f>IF(B359&gt;$E$17*12,"",ROUND($E$16 * (1 - (1 + Lookups!$D$8 / 12) ^ (-($E$17*12 - B359))) / (1 - (1 + Lookups!$D$8 / 12) ^ (-$E$17*12)) + 0.05, 2))</f>
        <v>25942.2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19">
        <v>298</v>
      </c>
      <c r="C360" s="19">
        <v>24</v>
      </c>
      <c r="D360" s="20">
        <f>IF(B360&gt;$E$17*12,"",ROUND($E$16 * (1 - (1 + Lookups!$D$8 / 12) ^ (-($E$17*12 - B360))) / (1 - (1 + Lookups!$D$8 / 12) ^ (-$E$17*12)) + 0.05, 2))</f>
        <v>17363.419999999998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19">
        <v>299</v>
      </c>
      <c r="C361" s="19">
        <v>24</v>
      </c>
      <c r="D361" s="20">
        <f>IF(B361&gt;$E$17*12,"",ROUND($E$16 * (1 - (1 + Lookups!$D$8 / 12) ^ (-($E$17*12 - B361))) / (1 - (1 + Lookups!$D$8 / 12) ^ (-$E$17*12)) + 0.05, 2))</f>
        <v>8716.2099999999991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19">
        <v>300</v>
      </c>
      <c r="C362" s="19">
        <v>25</v>
      </c>
      <c r="D362" s="20">
        <f>IF(B362&gt;$E$17*12,"",ROUND($E$16 * (1 - (1 + Lookups!$D$8 / 12) ^ (-($E$17*12 - B362))) / (1 - (1 + Lookups!$D$8 / 12) ^ (-$E$17*12)) + 0.05, 2))</f>
        <v>0.05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19">
        <v>301</v>
      </c>
      <c r="C363" s="19">
        <v>25</v>
      </c>
      <c r="D363" s="20" t="str">
        <f>IF(B363&gt;$E$17*12,"",ROUND($E$16 * (1 - (1 + Lookups!$D$8 / 12) ^ (-($E$17*12 - B363))) / (1 - (1 + Lookups!$D$8 / 12) ^ (-$E$17*12)) + 0.05, 2))</f>
        <v/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19">
        <v>302</v>
      </c>
      <c r="C364" s="19">
        <v>25</v>
      </c>
      <c r="D364" s="20" t="str">
        <f>IF(B364&gt;$E$17*12,"",ROUND($E$16 * (1 - (1 + Lookups!$D$8 / 12) ^ (-($E$17*12 - B364))) / (1 - (1 + Lookups!$D$8 / 12) ^ (-$E$17*12)) + 0.05, 2))</f>
        <v/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19">
        <v>303</v>
      </c>
      <c r="C365" s="19">
        <v>25</v>
      </c>
      <c r="D365" s="20" t="str">
        <f>IF(B365&gt;$E$17*12,"",ROUND($E$16 * (1 - (1 + Lookups!$D$8 / 12) ^ (-($E$17*12 - B365))) / (1 - (1 + Lookups!$D$8 / 12) ^ (-$E$17*12)) + 0.05, 2))</f>
        <v/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19">
        <v>304</v>
      </c>
      <c r="C366" s="19">
        <v>25</v>
      </c>
      <c r="D366" s="20" t="str">
        <f>IF(B366&gt;$E$17*12,"",ROUND($E$16 * (1 - (1 + Lookups!$D$8 / 12) ^ (-($E$17*12 - B366))) / (1 - (1 + Lookups!$D$8 / 12) ^ (-$E$17*12)) + 0.05, 2))</f>
        <v/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19">
        <v>305</v>
      </c>
      <c r="C367" s="19">
        <v>25</v>
      </c>
      <c r="D367" s="20" t="str">
        <f>IF(B367&gt;$E$17*12,"",ROUND($E$16 * (1 - (1 + Lookups!$D$8 / 12) ^ (-($E$17*12 - B367))) / (1 - (1 + Lookups!$D$8 / 12) ^ (-$E$17*12)) + 0.05, 2))</f>
        <v/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19">
        <v>306</v>
      </c>
      <c r="C368" s="19">
        <v>25</v>
      </c>
      <c r="D368" s="20" t="str">
        <f>IF(B368&gt;$E$17*12,"",ROUND($E$16 * (1 - (1 + Lookups!$D$8 / 12) ^ (-($E$17*12 - B368))) / (1 - (1 + Lookups!$D$8 / 12) ^ (-$E$17*12)) + 0.05, 2))</f>
        <v/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19">
        <v>307</v>
      </c>
      <c r="C369" s="19">
        <v>25</v>
      </c>
      <c r="D369" s="20" t="str">
        <f>IF(B369&gt;$E$17*12,"",ROUND($E$16 * (1 - (1 + Lookups!$D$8 / 12) ^ (-($E$17*12 - B369))) / (1 - (1 + Lookups!$D$8 / 12) ^ (-$E$17*12)) + 0.05, 2))</f>
        <v/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19">
        <v>308</v>
      </c>
      <c r="C370" s="19">
        <v>25</v>
      </c>
      <c r="D370" s="20" t="str">
        <f>IF(B370&gt;$E$17*12,"",ROUND($E$16 * (1 - (1 + Lookups!$D$8 / 12) ^ (-($E$17*12 - B370))) / (1 - (1 + Lookups!$D$8 / 12) ^ (-$E$17*12)) + 0.05, 2))</f>
        <v/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19">
        <v>309</v>
      </c>
      <c r="C371" s="19">
        <v>25</v>
      </c>
      <c r="D371" s="20" t="str">
        <f>IF(B371&gt;$E$17*12,"",ROUND($E$16 * (1 - (1 + Lookups!$D$8 / 12) ^ (-($E$17*12 - B371))) / (1 - (1 + Lookups!$D$8 / 12) ^ (-$E$17*12)) + 0.05, 2))</f>
        <v/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19">
        <v>310</v>
      </c>
      <c r="C372" s="19">
        <v>25</v>
      </c>
      <c r="D372" s="20" t="str">
        <f>IF(B372&gt;$E$17*12,"",ROUND($E$16 * (1 - (1 + Lookups!$D$8 / 12) ^ (-($E$17*12 - B372))) / (1 - (1 + Lookups!$D$8 / 12) ^ (-$E$17*12)) + 0.05, 2))</f>
        <v/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19">
        <v>311</v>
      </c>
      <c r="C373" s="19">
        <v>25</v>
      </c>
      <c r="D373" s="20" t="str">
        <f>IF(B373&gt;$E$17*12,"",ROUND($E$16 * (1 - (1 + Lookups!$D$8 / 12) ^ (-($E$17*12 - B373))) / (1 - (1 + Lookups!$D$8 / 12) ^ (-$E$17*12)) + 0.05, 2))</f>
        <v/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19">
        <v>312</v>
      </c>
      <c r="C374" s="19">
        <v>26</v>
      </c>
      <c r="D374" s="20" t="str">
        <f>IF(B374&gt;$E$17*12,"",ROUND($E$16 * (1 - (1 + Lookups!$D$8 / 12) ^ (-($E$17*12 - B374))) / (1 - (1 + Lookups!$D$8 / 12) ^ (-$E$17*12)) + 0.05, 2))</f>
        <v/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19">
        <v>313</v>
      </c>
      <c r="C375" s="19">
        <v>26</v>
      </c>
      <c r="D375" s="20" t="str">
        <f>IF(B375&gt;$E$17*12,"",ROUND($E$16 * (1 - (1 + Lookups!$D$8 / 12) ^ (-($E$17*12 - B375))) / (1 - (1 + Lookups!$D$8 / 12) ^ (-$E$17*12)) + 0.05, 2))</f>
        <v/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19">
        <v>314</v>
      </c>
      <c r="C376" s="19">
        <v>26</v>
      </c>
      <c r="D376" s="20" t="str">
        <f>IF(B376&gt;$E$17*12,"",ROUND($E$16 * (1 - (1 + Lookups!$D$8 / 12) ^ (-($E$17*12 - B376))) / (1 - (1 + Lookups!$D$8 / 12) ^ (-$E$17*12)) + 0.05, 2))</f>
        <v/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19">
        <v>315</v>
      </c>
      <c r="C377" s="19">
        <v>26</v>
      </c>
      <c r="D377" s="20" t="str">
        <f>IF(B377&gt;$E$17*12,"",ROUND($E$16 * (1 - (1 + Lookups!$D$8 / 12) ^ (-($E$17*12 - B377))) / (1 - (1 + Lookups!$D$8 / 12) ^ (-$E$17*12)) + 0.05, 2))</f>
        <v/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19">
        <v>316</v>
      </c>
      <c r="C378" s="19">
        <v>26</v>
      </c>
      <c r="D378" s="20" t="str">
        <f>IF(B378&gt;$E$17*12,"",ROUND($E$16 * (1 - (1 + Lookups!$D$8 / 12) ^ (-($E$17*12 - B378))) / (1 - (1 + Lookups!$D$8 / 12) ^ (-$E$17*12)) + 0.05, 2))</f>
        <v/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19">
        <v>317</v>
      </c>
      <c r="C379" s="19">
        <v>26</v>
      </c>
      <c r="D379" s="20" t="str">
        <f>IF(B379&gt;$E$17*12,"",ROUND($E$16 * (1 - (1 + Lookups!$D$8 / 12) ^ (-($E$17*12 - B379))) / (1 - (1 + Lookups!$D$8 / 12) ^ (-$E$17*12)) + 0.05, 2))</f>
        <v/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19">
        <v>318</v>
      </c>
      <c r="C380" s="19">
        <v>26</v>
      </c>
      <c r="D380" s="20" t="str">
        <f>IF(B380&gt;$E$17*12,"",ROUND($E$16 * (1 - (1 + Lookups!$D$8 / 12) ^ (-($E$17*12 - B380))) / (1 - (1 + Lookups!$D$8 / 12) ^ (-$E$17*12)) + 0.05, 2))</f>
        <v/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19">
        <v>319</v>
      </c>
      <c r="C381" s="19">
        <v>26</v>
      </c>
      <c r="D381" s="20" t="str">
        <f>IF(B381&gt;$E$17*12,"",ROUND($E$16 * (1 - (1 + Lookups!$D$8 / 12) ^ (-($E$17*12 - B381))) / (1 - (1 + Lookups!$D$8 / 12) ^ (-$E$17*12)) + 0.05, 2))</f>
        <v/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19">
        <v>320</v>
      </c>
      <c r="C382" s="19">
        <v>26</v>
      </c>
      <c r="D382" s="20" t="str">
        <f>IF(B382&gt;$E$17*12,"",ROUND($E$16 * (1 - (1 + Lookups!$D$8 / 12) ^ (-($E$17*12 - B382))) / (1 - (1 + Lookups!$D$8 / 12) ^ (-$E$17*12)) + 0.05, 2))</f>
        <v/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19">
        <v>321</v>
      </c>
      <c r="C383" s="19">
        <v>26</v>
      </c>
      <c r="D383" s="20" t="str">
        <f>IF(B383&gt;$E$17*12,"",ROUND($E$16 * (1 - (1 + Lookups!$D$8 / 12) ^ (-($E$17*12 - B383))) / (1 - (1 + Lookups!$D$8 / 12) ^ (-$E$17*12)) + 0.05, 2))</f>
        <v/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19">
        <v>322</v>
      </c>
      <c r="C384" s="19">
        <v>26</v>
      </c>
      <c r="D384" s="20" t="str">
        <f>IF(B384&gt;$E$17*12,"",ROUND($E$16 * (1 - (1 + Lookups!$D$8 / 12) ^ (-($E$17*12 - B384))) / (1 - (1 + Lookups!$D$8 / 12) ^ (-$E$17*12)) + 0.05, 2))</f>
        <v/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19">
        <v>323</v>
      </c>
      <c r="C385" s="19">
        <v>26</v>
      </c>
      <c r="D385" s="20" t="str">
        <f>IF(B385&gt;$E$17*12,"",ROUND($E$16 * (1 - (1 + Lookups!$D$8 / 12) ^ (-($E$17*12 - B385))) / (1 - (1 + Lookups!$D$8 / 12) ^ (-$E$17*12)) + 0.05, 2))</f>
        <v/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19">
        <v>324</v>
      </c>
      <c r="C386" s="19">
        <v>27</v>
      </c>
      <c r="D386" s="20" t="str">
        <f>IF(B386&gt;$E$17*12,"",ROUND($E$16 * (1 - (1 + Lookups!$D$8 / 12) ^ (-($E$17*12 - B386))) / (1 - (1 + Lookups!$D$8 / 12) ^ (-$E$17*12)) + 0.05, 2))</f>
        <v/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19">
        <v>325</v>
      </c>
      <c r="C387" s="19">
        <v>27</v>
      </c>
      <c r="D387" s="20" t="str">
        <f>IF(B387&gt;$E$17*12,"",ROUND($E$16 * (1 - (1 + Lookups!$D$8 / 12) ^ (-($E$17*12 - B387))) / (1 - (1 + Lookups!$D$8 / 12) ^ (-$E$17*12)) + 0.05, 2))</f>
        <v/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19">
        <v>326</v>
      </c>
      <c r="C388" s="19">
        <v>27</v>
      </c>
      <c r="D388" s="20" t="str">
        <f>IF(B388&gt;$E$17*12,"",ROUND($E$16 * (1 - (1 + Lookups!$D$8 / 12) ^ (-($E$17*12 - B388))) / (1 - (1 + Lookups!$D$8 / 12) ^ (-$E$17*12)) + 0.05, 2))</f>
        <v/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19">
        <v>327</v>
      </c>
      <c r="C389" s="19">
        <v>27</v>
      </c>
      <c r="D389" s="20" t="str">
        <f>IF(B389&gt;$E$17*12,"",ROUND($E$16 * (1 - (1 + Lookups!$D$8 / 12) ^ (-($E$17*12 - B389))) / (1 - (1 + Lookups!$D$8 / 12) ^ (-$E$17*12)) + 0.05, 2))</f>
        <v/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19">
        <v>328</v>
      </c>
      <c r="C390" s="19">
        <v>27</v>
      </c>
      <c r="D390" s="20" t="str">
        <f>IF(B390&gt;$E$17*12,"",ROUND($E$16 * (1 - (1 + Lookups!$D$8 / 12) ^ (-($E$17*12 - B390))) / (1 - (1 + Lookups!$D$8 / 12) ^ (-$E$17*12)) + 0.05, 2))</f>
        <v/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19">
        <v>329</v>
      </c>
      <c r="C391" s="19">
        <v>27</v>
      </c>
      <c r="D391" s="20" t="str">
        <f>IF(B391&gt;$E$17*12,"",ROUND($E$16 * (1 - (1 + Lookups!$D$8 / 12) ^ (-($E$17*12 - B391))) / (1 - (1 + Lookups!$D$8 / 12) ^ (-$E$17*12)) + 0.05, 2))</f>
        <v/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19">
        <v>330</v>
      </c>
      <c r="C392" s="19">
        <v>27</v>
      </c>
      <c r="D392" s="20" t="str">
        <f>IF(B392&gt;$E$17*12,"",ROUND($E$16 * (1 - (1 + Lookups!$D$8 / 12) ^ (-($E$17*12 - B392))) / (1 - (1 + Lookups!$D$8 / 12) ^ (-$E$17*12)) + 0.05, 2))</f>
        <v/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19">
        <v>331</v>
      </c>
      <c r="C393" s="19">
        <v>27</v>
      </c>
      <c r="D393" s="20" t="str">
        <f>IF(B393&gt;$E$17*12,"",ROUND($E$16 * (1 - (1 + Lookups!$D$8 / 12) ^ (-($E$17*12 - B393))) / (1 - (1 + Lookups!$D$8 / 12) ^ (-$E$17*12)) + 0.05, 2))</f>
        <v/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19">
        <v>332</v>
      </c>
      <c r="C394" s="19">
        <v>27</v>
      </c>
      <c r="D394" s="20" t="str">
        <f>IF(B394&gt;$E$17*12,"",ROUND($E$16 * (1 - (1 + Lookups!$D$8 / 12) ^ (-($E$17*12 - B394))) / (1 - (1 + Lookups!$D$8 / 12) ^ (-$E$17*12)) + 0.05, 2))</f>
        <v/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19">
        <v>333</v>
      </c>
      <c r="C395" s="19">
        <v>27</v>
      </c>
      <c r="D395" s="20" t="str">
        <f>IF(B395&gt;$E$17*12,"",ROUND($E$16 * (1 - (1 + Lookups!$D$8 / 12) ^ (-($E$17*12 - B395))) / (1 - (1 + Lookups!$D$8 / 12) ^ (-$E$17*12)) + 0.05, 2))</f>
        <v/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19">
        <v>334</v>
      </c>
      <c r="C396" s="19">
        <v>27</v>
      </c>
      <c r="D396" s="20" t="str">
        <f>IF(B396&gt;$E$17*12,"",ROUND($E$16 * (1 - (1 + Lookups!$D$8 / 12) ^ (-($E$17*12 - B396))) / (1 - (1 + Lookups!$D$8 / 12) ^ (-$E$17*12)) + 0.05, 2))</f>
        <v/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19">
        <v>335</v>
      </c>
      <c r="C397" s="19">
        <v>27</v>
      </c>
      <c r="D397" s="20" t="str">
        <f>IF(B397&gt;$E$17*12,"",ROUND($E$16 * (1 - (1 + Lookups!$D$8 / 12) ^ (-($E$17*12 - B397))) / (1 - (1 + Lookups!$D$8 / 12) ^ (-$E$17*12)) + 0.05, 2))</f>
        <v/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19">
        <v>336</v>
      </c>
      <c r="C398" s="19">
        <v>28</v>
      </c>
      <c r="D398" s="20" t="str">
        <f>IF(B398&gt;$E$17*12,"",ROUND($E$16 * (1 - (1 + Lookups!$D$8 / 12) ^ (-($E$17*12 - B398))) / (1 - (1 + Lookups!$D$8 / 12) ^ (-$E$17*12)) + 0.05, 2))</f>
        <v/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19">
        <v>337</v>
      </c>
      <c r="C399" s="19">
        <v>28</v>
      </c>
      <c r="D399" s="20" t="str">
        <f>IF(B399&gt;$E$17*12,"",ROUND($E$16 * (1 - (1 + Lookups!$D$8 / 12) ^ (-($E$17*12 - B399))) / (1 - (1 + Lookups!$D$8 / 12) ^ (-$E$17*12)) + 0.05, 2))</f>
        <v/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19">
        <v>338</v>
      </c>
      <c r="C400" s="19">
        <v>28</v>
      </c>
      <c r="D400" s="20" t="str">
        <f>IF(B400&gt;$E$17*12,"",ROUND($E$16 * (1 - (1 + Lookups!$D$8 / 12) ^ (-($E$17*12 - B400))) / (1 - (1 + Lookups!$D$8 / 12) ^ (-$E$17*12)) + 0.05, 2))</f>
        <v/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19">
        <v>339</v>
      </c>
      <c r="C401" s="19">
        <v>28</v>
      </c>
      <c r="D401" s="20" t="str">
        <f>IF(B401&gt;$E$17*12,"",ROUND($E$16 * (1 - (1 + Lookups!$D$8 / 12) ^ (-($E$17*12 - B401))) / (1 - (1 + Lookups!$D$8 / 12) ^ (-$E$17*12)) + 0.05, 2))</f>
        <v/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19">
        <v>340</v>
      </c>
      <c r="C402" s="19">
        <v>28</v>
      </c>
      <c r="D402" s="20" t="str">
        <f>IF(B402&gt;$E$17*12,"",ROUND($E$16 * (1 - (1 + Lookups!$D$8 / 12) ^ (-($E$17*12 - B402))) / (1 - (1 + Lookups!$D$8 / 12) ^ (-$E$17*12)) + 0.05, 2))</f>
        <v/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19">
        <v>341</v>
      </c>
      <c r="C403" s="19">
        <v>28</v>
      </c>
      <c r="D403" s="20" t="str">
        <f>IF(B403&gt;$E$17*12,"",ROUND($E$16 * (1 - (1 + Lookups!$D$8 / 12) ^ (-($E$17*12 - B403))) / (1 - (1 + Lookups!$D$8 / 12) ^ (-$E$17*12)) + 0.05, 2))</f>
        <v/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19">
        <v>342</v>
      </c>
      <c r="C404" s="19">
        <v>28</v>
      </c>
      <c r="D404" s="20" t="str">
        <f>IF(B404&gt;$E$17*12,"",ROUND($E$16 * (1 - (1 + Lookups!$D$8 / 12) ^ (-($E$17*12 - B404))) / (1 - (1 + Lookups!$D$8 / 12) ^ (-$E$17*12)) + 0.05, 2))</f>
        <v/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19">
        <v>343</v>
      </c>
      <c r="C405" s="19">
        <v>28</v>
      </c>
      <c r="D405" s="20" t="str">
        <f>IF(B405&gt;$E$17*12,"",ROUND($E$16 * (1 - (1 + Lookups!$D$8 / 12) ^ (-($E$17*12 - B405))) / (1 - (1 + Lookups!$D$8 / 12) ^ (-$E$17*12)) + 0.05, 2))</f>
        <v/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19">
        <v>344</v>
      </c>
      <c r="C406" s="19">
        <v>28</v>
      </c>
      <c r="D406" s="20" t="str">
        <f>IF(B406&gt;$E$17*12,"",ROUND($E$16 * (1 - (1 + Lookups!$D$8 / 12) ^ (-($E$17*12 - B406))) / (1 - (1 + Lookups!$D$8 / 12) ^ (-$E$17*12)) + 0.05, 2))</f>
        <v/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19">
        <v>345</v>
      </c>
      <c r="C407" s="19">
        <v>28</v>
      </c>
      <c r="D407" s="20" t="str">
        <f>IF(B407&gt;$E$17*12,"",ROUND($E$16 * (1 - (1 + Lookups!$D$8 / 12) ^ (-($E$17*12 - B407))) / (1 - (1 + Lookups!$D$8 / 12) ^ (-$E$17*12)) + 0.05, 2))</f>
        <v/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19">
        <v>346</v>
      </c>
      <c r="C408" s="19">
        <v>28</v>
      </c>
      <c r="D408" s="20" t="str">
        <f>IF(B408&gt;$E$17*12,"",ROUND($E$16 * (1 - (1 + Lookups!$D$8 / 12) ^ (-($E$17*12 - B408))) / (1 - (1 + Lookups!$D$8 / 12) ^ (-$E$17*12)) + 0.05, 2))</f>
        <v/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19">
        <v>347</v>
      </c>
      <c r="C409" s="19">
        <v>28</v>
      </c>
      <c r="D409" s="20" t="str">
        <f>IF(B409&gt;$E$17*12,"",ROUND($E$16 * (1 - (1 + Lookups!$D$8 / 12) ^ (-($E$17*12 - B409))) / (1 - (1 + Lookups!$D$8 / 12) ^ (-$E$17*12)) + 0.05, 2))</f>
        <v/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19">
        <v>348</v>
      </c>
      <c r="C410" s="19">
        <v>29</v>
      </c>
      <c r="D410" s="20" t="str">
        <f>IF(B410&gt;$E$17*12,"",ROUND($E$16 * (1 - (1 + Lookups!$D$8 / 12) ^ (-($E$17*12 - B410))) / (1 - (1 + Lookups!$D$8 / 12) ^ (-$E$17*12)) + 0.05, 2))</f>
        <v/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19">
        <v>349</v>
      </c>
      <c r="C411" s="19">
        <v>29</v>
      </c>
      <c r="D411" s="20" t="str">
        <f>IF(B411&gt;$E$17*12,"",ROUND($E$16 * (1 - (1 + Lookups!$D$8 / 12) ^ (-($E$17*12 - B411))) / (1 - (1 + Lookups!$D$8 / 12) ^ (-$E$17*12)) + 0.05, 2))</f>
        <v/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19">
        <v>350</v>
      </c>
      <c r="C412" s="19">
        <v>29</v>
      </c>
      <c r="D412" s="20" t="str">
        <f>IF(B412&gt;$E$17*12,"",ROUND($E$16 * (1 - (1 + Lookups!$D$8 / 12) ^ (-($E$17*12 - B412))) / (1 - (1 + Lookups!$D$8 / 12) ^ (-$E$17*12)) + 0.05, 2))</f>
        <v/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19">
        <v>351</v>
      </c>
      <c r="C413" s="19">
        <v>29</v>
      </c>
      <c r="D413" s="20" t="str">
        <f>IF(B413&gt;$E$17*12,"",ROUND($E$16 * (1 - (1 + Lookups!$D$8 / 12) ^ (-($E$17*12 - B413))) / (1 - (1 + Lookups!$D$8 / 12) ^ (-$E$17*12)) + 0.05, 2))</f>
        <v/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19">
        <v>352</v>
      </c>
      <c r="C414" s="19">
        <v>29</v>
      </c>
      <c r="D414" s="20" t="str">
        <f>IF(B414&gt;$E$17*12,"",ROUND($E$16 * (1 - (1 + Lookups!$D$8 / 12) ^ (-($E$17*12 - B414))) / (1 - (1 + Lookups!$D$8 / 12) ^ (-$E$17*12)) + 0.05, 2))</f>
        <v/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19">
        <v>353</v>
      </c>
      <c r="C415" s="19">
        <v>29</v>
      </c>
      <c r="D415" s="20" t="str">
        <f>IF(B415&gt;$E$17*12,"",ROUND($E$16 * (1 - (1 + Lookups!$D$8 / 12) ^ (-($E$17*12 - B415))) / (1 - (1 + Lookups!$D$8 / 12) ^ (-$E$17*12)) + 0.05, 2))</f>
        <v/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19">
        <v>354</v>
      </c>
      <c r="C416" s="19">
        <v>29</v>
      </c>
      <c r="D416" s="20" t="str">
        <f>IF(B416&gt;$E$17*12,"",ROUND($E$16 * (1 - (1 + Lookups!$D$8 / 12) ^ (-($E$17*12 - B416))) / (1 - (1 + Lookups!$D$8 / 12) ^ (-$E$17*12)) + 0.05, 2))</f>
        <v/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19">
        <v>355</v>
      </c>
      <c r="C417" s="19">
        <v>29</v>
      </c>
      <c r="D417" s="20" t="str">
        <f>IF(B417&gt;$E$17*12,"",ROUND($E$16 * (1 - (1 + Lookups!$D$8 / 12) ^ (-($E$17*12 - B417))) / (1 - (1 + Lookups!$D$8 / 12) ^ (-$E$17*12)) + 0.05, 2))</f>
        <v/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19">
        <v>356</v>
      </c>
      <c r="C418" s="19">
        <v>29</v>
      </c>
      <c r="D418" s="20" t="str">
        <f>IF(B418&gt;$E$17*12,"",ROUND($E$16 * (1 - (1 + Lookups!$D$8 / 12) ^ (-($E$17*12 - B418))) / (1 - (1 + Lookups!$D$8 / 12) ^ (-$E$17*12)) + 0.05, 2))</f>
        <v/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19">
        <v>357</v>
      </c>
      <c r="C419" s="19">
        <v>29</v>
      </c>
      <c r="D419" s="20" t="str">
        <f>IF(B419&gt;$E$17*12,"",ROUND($E$16 * (1 - (1 + Lookups!$D$8 / 12) ^ (-($E$17*12 - B419))) / (1 - (1 + Lookups!$D$8 / 12) ^ (-$E$17*12)) + 0.05, 2))</f>
        <v/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19">
        <v>358</v>
      </c>
      <c r="C420" s="19">
        <v>29</v>
      </c>
      <c r="D420" s="20" t="str">
        <f>IF(B420&gt;$E$17*12,"",ROUND($E$16 * (1 - (1 + Lookups!$D$8 / 12) ^ (-($E$17*12 - B420))) / (1 - (1 + Lookups!$D$8 / 12) ^ (-$E$17*12)) + 0.05, 2))</f>
        <v/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19">
        <v>359</v>
      </c>
      <c r="C421" s="19">
        <v>29</v>
      </c>
      <c r="D421" s="20" t="str">
        <f>IF(B421&gt;$E$17*12,"",ROUND($E$16 * (1 - (1 + Lookups!$D$8 / 12) ^ (-($E$17*12 - B421))) / (1 - (1 + Lookups!$D$8 / 12) ^ (-$E$17*12)) + 0.05, 2))</f>
        <v/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19">
        <v>360</v>
      </c>
      <c r="C422" s="19">
        <v>30</v>
      </c>
      <c r="D422" s="20" t="str">
        <f>IF(B422&gt;$E$17*12,"",ROUND($E$16 * (1 - (1 + Lookups!$D$8 / 12) ^ (-($E$17*12 - B422))) / (1 - (1 + Lookups!$D$8 / 12) ^ (-$E$17*12)) + 0.05, 2))</f>
        <v/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19">
        <v>361</v>
      </c>
      <c r="C423" s="19">
        <v>30</v>
      </c>
      <c r="D423" s="20" t="str">
        <f>IF(B423&gt;$E$17*12,"",ROUND($E$16 * (1 - (1 + Lookups!$D$8 / 12) ^ (-($E$17*12 - B423))) / (1 - (1 + Lookups!$D$8 / 12) ^ (-$E$17*12)) + 0.05, 2))</f>
        <v/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19">
        <v>362</v>
      </c>
      <c r="C424" s="19">
        <v>30</v>
      </c>
      <c r="D424" s="20" t="str">
        <f>IF(B424&gt;$E$17*12,"",ROUND($E$16 * (1 - (1 + Lookups!$D$8 / 12) ^ (-($E$17*12 - B424))) / (1 - (1 + Lookups!$D$8 / 12) ^ (-$E$17*12)) + 0.05, 2))</f>
        <v/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19">
        <v>363</v>
      </c>
      <c r="C425" s="19">
        <v>30</v>
      </c>
      <c r="D425" s="20" t="str">
        <f>IF(B425&gt;$E$17*12,"",ROUND($E$16 * (1 - (1 + Lookups!$D$8 / 12) ^ (-($E$17*12 - B425))) / (1 - (1 + Lookups!$D$8 / 12) ^ (-$E$17*12)) + 0.05, 2))</f>
        <v/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19">
        <v>364</v>
      </c>
      <c r="C426" s="19">
        <v>30</v>
      </c>
      <c r="D426" s="20" t="str">
        <f>IF(B426&gt;$E$17*12,"",ROUND($E$16 * (1 - (1 + Lookups!$D$8 / 12) ^ (-($E$17*12 - B426))) / (1 - (1 + Lookups!$D$8 / 12) ^ (-$E$17*12)) + 0.05, 2))</f>
        <v/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19">
        <v>365</v>
      </c>
      <c r="C427" s="19">
        <v>30</v>
      </c>
      <c r="D427" s="20" t="str">
        <f>IF(B427&gt;$E$17*12,"",ROUND($E$16 * (1 - (1 + Lookups!$D$8 / 12) ^ (-($E$17*12 - B427))) / (1 - (1 + Lookups!$D$8 / 12) ^ (-$E$17*12)) + 0.05, 2))</f>
        <v/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19">
        <v>366</v>
      </c>
      <c r="C428" s="19">
        <v>30</v>
      </c>
      <c r="D428" s="20" t="str">
        <f>IF(B428&gt;$E$17*12,"",ROUND($E$16 * (1 - (1 + Lookups!$D$8 / 12) ^ (-($E$17*12 - B428))) / (1 - (1 + Lookups!$D$8 / 12) ^ (-$E$17*12)) + 0.05, 2))</f>
        <v/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19">
        <v>367</v>
      </c>
      <c r="C429" s="19">
        <v>30</v>
      </c>
      <c r="D429" s="20" t="str">
        <f>IF(B429&gt;$E$17*12,"",ROUND($E$16 * (1 - (1 + Lookups!$D$8 / 12) ^ (-($E$17*12 - B429))) / (1 - (1 + Lookups!$D$8 / 12) ^ (-$E$17*12)) + 0.05, 2))</f>
        <v/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19">
        <v>368</v>
      </c>
      <c r="C430" s="19">
        <v>30</v>
      </c>
      <c r="D430" s="20" t="str">
        <f>IF(B430&gt;$E$17*12,"",ROUND($E$16 * (1 - (1 + Lookups!$D$8 / 12) ^ (-($E$17*12 - B430))) / (1 - (1 + Lookups!$D$8 / 12) ^ (-$E$17*12)) + 0.05, 2))</f>
        <v/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19">
        <v>369</v>
      </c>
      <c r="C431" s="19">
        <v>30</v>
      </c>
      <c r="D431" s="20" t="str">
        <f>IF(B431&gt;$E$17*12,"",ROUND($E$16 * (1 - (1 + Lookups!$D$8 / 12) ^ (-($E$17*12 - B431))) / (1 - (1 + Lookups!$D$8 / 12) ^ (-$E$17*12)) + 0.05, 2))</f>
        <v/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19">
        <v>370</v>
      </c>
      <c r="C432" s="19">
        <v>30</v>
      </c>
      <c r="D432" s="20" t="str">
        <f>IF(B432&gt;$E$17*12,"",ROUND($E$16 * (1 - (1 + Lookups!$D$8 / 12) ^ (-($E$17*12 - B432))) / (1 - (1 + Lookups!$D$8 / 12) ^ (-$E$17*12)) + 0.05, 2))</f>
        <v/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19">
        <v>371</v>
      </c>
      <c r="C433" s="19">
        <v>30</v>
      </c>
      <c r="D433" s="20" t="str">
        <f>IF(B433&gt;$E$17*12,"",ROUND($E$16 * (1 - (1 + Lookups!$D$8 / 12) ^ (-($E$17*12 - B433))) / (1 - (1 + Lookups!$D$8 / 12) ^ (-$E$17*12)) + 0.05, 2))</f>
        <v/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19">
        <v>372</v>
      </c>
      <c r="C434" s="19">
        <v>31</v>
      </c>
      <c r="D434" s="20" t="str">
        <f>IF(B434&gt;$E$17*12,"",ROUND($E$16 * (1 - (1 + Lookups!$D$8 / 12) ^ (-($E$17*12 - B434))) / (1 - (1 + Lookups!$D$8 / 12) ^ (-$E$17*12)) + 0.05, 2))</f>
        <v/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19">
        <v>373</v>
      </c>
      <c r="C435" s="19">
        <v>31</v>
      </c>
      <c r="D435" s="20" t="str">
        <f>IF(B435&gt;$E$17*12,"",ROUND($E$16 * (1 - (1 + Lookups!$D$8 / 12) ^ (-($E$17*12 - B435))) / (1 - (1 + Lookups!$D$8 / 12) ^ (-$E$17*12)) + 0.05, 2))</f>
        <v/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19">
        <v>374</v>
      </c>
      <c r="C436" s="19">
        <v>31</v>
      </c>
      <c r="D436" s="20" t="str">
        <f>IF(B436&gt;$E$17*12,"",ROUND($E$16 * (1 - (1 + Lookups!$D$8 / 12) ^ (-($E$17*12 - B436))) / (1 - (1 + Lookups!$D$8 / 12) ^ (-$E$17*12)) + 0.05, 2))</f>
        <v/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19">
        <v>375</v>
      </c>
      <c r="C437" s="19">
        <v>31</v>
      </c>
      <c r="D437" s="20" t="str">
        <f>IF(B437&gt;$E$17*12,"",ROUND($E$16 * (1 - (1 + Lookups!$D$8 / 12) ^ (-($E$17*12 - B437))) / (1 - (1 + Lookups!$D$8 / 12) ^ (-$E$17*12)) + 0.05, 2))</f>
        <v/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19">
        <v>376</v>
      </c>
      <c r="C438" s="19">
        <v>31</v>
      </c>
      <c r="D438" s="20" t="str">
        <f>IF(B438&gt;$E$17*12,"",ROUND($E$16 * (1 - (1 + Lookups!$D$8 / 12) ^ (-($E$17*12 - B438))) / (1 - (1 + Lookups!$D$8 / 12) ^ (-$E$17*12)) + 0.05, 2))</f>
        <v/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19">
        <v>377</v>
      </c>
      <c r="C439" s="19">
        <v>31</v>
      </c>
      <c r="D439" s="20" t="str">
        <f>IF(B439&gt;$E$17*12,"",ROUND($E$16 * (1 - (1 + Lookups!$D$8 / 12) ^ (-($E$17*12 - B439))) / (1 - (1 + Lookups!$D$8 / 12) ^ (-$E$17*12)) + 0.05, 2))</f>
        <v/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19">
        <v>378</v>
      </c>
      <c r="C440" s="19">
        <v>31</v>
      </c>
      <c r="D440" s="20" t="str">
        <f>IF(B440&gt;$E$17*12,"",ROUND($E$16 * (1 - (1 + Lookups!$D$8 / 12) ^ (-($E$17*12 - B440))) / (1 - (1 + Lookups!$D$8 / 12) ^ (-$E$17*12)) + 0.05, 2))</f>
        <v/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19">
        <v>379</v>
      </c>
      <c r="C441" s="19">
        <v>31</v>
      </c>
      <c r="D441" s="20" t="str">
        <f>IF(B441&gt;$E$17*12,"",ROUND($E$16 * (1 - (1 + Lookups!$D$8 / 12) ^ (-($E$17*12 - B441))) / (1 - (1 + Lookups!$D$8 / 12) ^ (-$E$17*12)) + 0.05, 2))</f>
        <v/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19">
        <v>380</v>
      </c>
      <c r="C442" s="19">
        <v>31</v>
      </c>
      <c r="D442" s="20" t="str">
        <f>IF(B442&gt;$E$17*12,"",ROUND($E$16 * (1 - (1 + Lookups!$D$8 / 12) ^ (-($E$17*12 - B442))) / (1 - (1 + Lookups!$D$8 / 12) ^ (-$E$17*12)) + 0.05, 2))</f>
        <v/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19">
        <v>381</v>
      </c>
      <c r="C443" s="19">
        <v>31</v>
      </c>
      <c r="D443" s="20" t="str">
        <f>IF(B443&gt;$E$17*12,"",ROUND($E$16 * (1 - (1 + Lookups!$D$8 / 12) ^ (-($E$17*12 - B443))) / (1 - (1 + Lookups!$D$8 / 12) ^ (-$E$17*12)) + 0.05, 2))</f>
        <v/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19">
        <v>382</v>
      </c>
      <c r="C444" s="19">
        <v>31</v>
      </c>
      <c r="D444" s="20" t="str">
        <f>IF(B444&gt;$E$17*12,"",ROUND($E$16 * (1 - (1 + Lookups!$D$8 / 12) ^ (-($E$17*12 - B444))) / (1 - (1 + Lookups!$D$8 / 12) ^ (-$E$17*12)) + 0.05, 2))</f>
        <v/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19">
        <v>383</v>
      </c>
      <c r="C445" s="19">
        <v>31</v>
      </c>
      <c r="D445" s="20" t="str">
        <f>IF(B445&gt;$E$17*12,"",ROUND($E$16 * (1 - (1 + Lookups!$D$8 / 12) ^ (-($E$17*12 - B445))) / (1 - (1 + Lookups!$D$8 / 12) ^ (-$E$17*12)) + 0.05, 2))</f>
        <v/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19">
        <v>384</v>
      </c>
      <c r="C446" s="19">
        <v>32</v>
      </c>
      <c r="D446" s="20" t="str">
        <f>IF(B446&gt;$E$17*12,"",ROUND($E$16 * (1 - (1 + Lookups!$D$8 / 12) ^ (-($E$17*12 - B446))) / (1 - (1 + Lookups!$D$8 / 12) ^ (-$E$17*12)) + 0.05, 2))</f>
        <v/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19">
        <v>385</v>
      </c>
      <c r="C447" s="19">
        <v>32</v>
      </c>
      <c r="D447" s="20" t="str">
        <f>IF(B447&gt;$E$17*12,"",ROUND($E$16 * (1 - (1 + Lookups!$D$8 / 12) ^ (-($E$17*12 - B447))) / (1 - (1 + Lookups!$D$8 / 12) ^ (-$E$17*12)) + 0.05, 2))</f>
        <v/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19">
        <v>386</v>
      </c>
      <c r="C448" s="19">
        <v>32</v>
      </c>
      <c r="D448" s="20" t="str">
        <f>IF(B448&gt;$E$17*12,"",ROUND($E$16 * (1 - (1 + Lookups!$D$8 / 12) ^ (-($E$17*12 - B448))) / (1 - (1 + Lookups!$D$8 / 12) ^ (-$E$17*12)) + 0.05, 2))</f>
        <v/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19">
        <v>387</v>
      </c>
      <c r="C449" s="19">
        <v>32</v>
      </c>
      <c r="D449" s="20" t="str">
        <f>IF(B449&gt;$E$17*12,"",ROUND($E$16 * (1 - (1 + Lookups!$D$8 / 12) ^ (-($E$17*12 - B449))) / (1 - (1 + Lookups!$D$8 / 12) ^ (-$E$17*12)) + 0.05, 2))</f>
        <v/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19">
        <v>388</v>
      </c>
      <c r="C450" s="19">
        <v>32</v>
      </c>
      <c r="D450" s="20" t="str">
        <f>IF(B450&gt;$E$17*12,"",ROUND($E$16 * (1 - (1 + Lookups!$D$8 / 12) ^ (-($E$17*12 - B450))) / (1 - (1 + Lookups!$D$8 / 12) ^ (-$E$17*12)) + 0.05, 2))</f>
        <v/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19">
        <v>389</v>
      </c>
      <c r="C451" s="19">
        <v>32</v>
      </c>
      <c r="D451" s="20" t="str">
        <f>IF(B451&gt;$E$17*12,"",ROUND($E$16 * (1 - (1 + Lookups!$D$8 / 12) ^ (-($E$17*12 - B451))) / (1 - (1 + Lookups!$D$8 / 12) ^ (-$E$17*12)) + 0.05, 2))</f>
        <v/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19">
        <v>390</v>
      </c>
      <c r="C452" s="19">
        <v>32</v>
      </c>
      <c r="D452" s="20" t="str">
        <f>IF(B452&gt;$E$17*12,"",ROUND($E$16 * (1 - (1 + Lookups!$D$8 / 12) ^ (-($E$17*12 - B452))) / (1 - (1 + Lookups!$D$8 / 12) ^ (-$E$17*12)) + 0.05, 2))</f>
        <v/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19">
        <v>391</v>
      </c>
      <c r="C453" s="19">
        <v>32</v>
      </c>
      <c r="D453" s="20" t="str">
        <f>IF(B453&gt;$E$17*12,"",ROUND($E$16 * (1 - (1 + Lookups!$D$8 / 12) ^ (-($E$17*12 - B453))) / (1 - (1 + Lookups!$D$8 / 12) ^ (-$E$17*12)) + 0.05, 2))</f>
        <v/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19">
        <v>392</v>
      </c>
      <c r="C454" s="19">
        <v>32</v>
      </c>
      <c r="D454" s="20" t="str">
        <f>IF(B454&gt;$E$17*12,"",ROUND($E$16 * (1 - (1 + Lookups!$D$8 / 12) ^ (-($E$17*12 - B454))) / (1 - (1 + Lookups!$D$8 / 12) ^ (-$E$17*12)) + 0.05, 2))</f>
        <v/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19">
        <v>393</v>
      </c>
      <c r="C455" s="19">
        <v>32</v>
      </c>
      <c r="D455" s="20" t="str">
        <f>IF(B455&gt;$E$17*12,"",ROUND($E$16 * (1 - (1 + Lookups!$D$8 / 12) ^ (-($E$17*12 - B455))) / (1 - (1 + Lookups!$D$8 / 12) ^ (-$E$17*12)) + 0.05, 2))</f>
        <v/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19">
        <v>394</v>
      </c>
      <c r="C456" s="19">
        <v>32</v>
      </c>
      <c r="D456" s="20" t="str">
        <f>IF(B456&gt;$E$17*12,"",ROUND($E$16 * (1 - (1 + Lookups!$D$8 / 12) ^ (-($E$17*12 - B456))) / (1 - (1 + Lookups!$D$8 / 12) ^ (-$E$17*12)) + 0.05, 2))</f>
        <v/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19">
        <v>395</v>
      </c>
      <c r="C457" s="19">
        <v>32</v>
      </c>
      <c r="D457" s="20" t="str">
        <f>IF(B457&gt;$E$17*12,"",ROUND($E$16 * (1 - (1 + Lookups!$D$8 / 12) ^ (-($E$17*12 - B457))) / (1 - (1 + Lookups!$D$8 / 12) ^ (-$E$17*12)) + 0.05, 2))</f>
        <v/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19">
        <v>396</v>
      </c>
      <c r="C458" s="19">
        <v>33</v>
      </c>
      <c r="D458" s="20" t="str">
        <f>IF(B458&gt;$E$17*12,"",ROUND($E$16 * (1 - (1 + Lookups!$D$8 / 12) ^ (-($E$17*12 - B458))) / (1 - (1 + Lookups!$D$8 / 12) ^ (-$E$17*12)) + 0.05, 2))</f>
        <v/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19">
        <v>397</v>
      </c>
      <c r="C459" s="19">
        <v>33</v>
      </c>
      <c r="D459" s="20" t="str">
        <f>IF(B459&gt;$E$17*12,"",ROUND($E$16 * (1 - (1 + Lookups!$D$8 / 12) ^ (-($E$17*12 - B459))) / (1 - (1 + Lookups!$D$8 / 12) ^ (-$E$17*12)) + 0.05, 2))</f>
        <v/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19">
        <v>398</v>
      </c>
      <c r="C460" s="19">
        <v>33</v>
      </c>
      <c r="D460" s="20" t="str">
        <f>IF(B460&gt;$E$17*12,"",ROUND($E$16 * (1 - (1 + Lookups!$D$8 / 12) ^ (-($E$17*12 - B460))) / (1 - (1 + Lookups!$D$8 / 12) ^ (-$E$17*12)) + 0.05, 2))</f>
        <v/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19">
        <v>399</v>
      </c>
      <c r="C461" s="19">
        <v>33</v>
      </c>
      <c r="D461" s="20" t="str">
        <f>IF(B461&gt;$E$17*12,"",ROUND($E$16 * (1 - (1 + Lookups!$D$8 / 12) ^ (-($E$17*12 - B461))) / (1 - (1 + Lookups!$D$8 / 12) ^ (-$E$17*12)) + 0.05, 2))</f>
        <v/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19">
        <v>400</v>
      </c>
      <c r="C462" s="19">
        <v>33</v>
      </c>
      <c r="D462" s="20" t="str">
        <f>IF(B462&gt;$E$17*12,"",ROUND($E$16 * (1 - (1 + Lookups!$D$8 / 12) ^ (-($E$17*12 - B462))) / (1 - (1 + Lookups!$D$8 / 12) ^ (-$E$17*12)) + 0.05, 2))</f>
        <v/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19">
        <v>401</v>
      </c>
      <c r="C463" s="19">
        <v>33</v>
      </c>
      <c r="D463" s="20" t="str">
        <f>IF(B463&gt;$E$17*12,"",ROUND($E$16 * (1 - (1 + Lookups!$D$8 / 12) ^ (-($E$17*12 - B463))) / (1 - (1 + Lookups!$D$8 / 12) ^ (-$E$17*12)) + 0.05, 2))</f>
        <v/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19">
        <v>402</v>
      </c>
      <c r="C464" s="19">
        <v>33</v>
      </c>
      <c r="D464" s="20" t="str">
        <f>IF(B464&gt;$E$17*12,"",ROUND($E$16 * (1 - (1 + Lookups!$D$8 / 12) ^ (-($E$17*12 - B464))) / (1 - (1 + Lookups!$D$8 / 12) ^ (-$E$17*12)) + 0.05, 2))</f>
        <v/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19">
        <v>403</v>
      </c>
      <c r="C465" s="19">
        <v>33</v>
      </c>
      <c r="D465" s="20" t="str">
        <f>IF(B465&gt;$E$17*12,"",ROUND($E$16 * (1 - (1 + Lookups!$D$8 / 12) ^ (-($E$17*12 - B465))) / (1 - (1 + Lookups!$D$8 / 12) ^ (-$E$17*12)) + 0.05, 2))</f>
        <v/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19">
        <v>404</v>
      </c>
      <c r="C466" s="19">
        <v>33</v>
      </c>
      <c r="D466" s="20" t="str">
        <f>IF(B466&gt;$E$17*12,"",ROUND($E$16 * (1 - (1 + Lookups!$D$8 / 12) ^ (-($E$17*12 - B466))) / (1 - (1 + Lookups!$D$8 / 12) ^ (-$E$17*12)) + 0.05, 2))</f>
        <v/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19">
        <v>405</v>
      </c>
      <c r="C467" s="19">
        <v>33</v>
      </c>
      <c r="D467" s="20" t="str">
        <f>IF(B467&gt;$E$17*12,"",ROUND($E$16 * (1 - (1 + Lookups!$D$8 / 12) ^ (-($E$17*12 - B467))) / (1 - (1 + Lookups!$D$8 / 12) ^ (-$E$17*12)) + 0.05, 2))</f>
        <v/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19">
        <v>406</v>
      </c>
      <c r="C468" s="19">
        <v>33</v>
      </c>
      <c r="D468" s="20" t="str">
        <f>IF(B468&gt;$E$17*12,"",ROUND($E$16 * (1 - (1 + Lookups!$D$8 / 12) ^ (-($E$17*12 - B468))) / (1 - (1 + Lookups!$D$8 / 12) ^ (-$E$17*12)) + 0.05, 2))</f>
        <v/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19">
        <v>407</v>
      </c>
      <c r="C469" s="19">
        <v>33</v>
      </c>
      <c r="D469" s="20" t="str">
        <f>IF(B469&gt;$E$17*12,"",ROUND($E$16 * (1 - (1 + Lookups!$D$8 / 12) ^ (-($E$17*12 - B469))) / (1 - (1 + Lookups!$D$8 / 12) ^ (-$E$17*12)) + 0.05, 2))</f>
        <v/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19">
        <v>408</v>
      </c>
      <c r="C470" s="19">
        <v>34</v>
      </c>
      <c r="D470" s="20" t="str">
        <f>IF(B470&gt;$E$17*12,"",ROUND($E$16 * (1 - (1 + Lookups!$D$8 / 12) ^ (-($E$17*12 - B470))) / (1 - (1 + Lookups!$D$8 / 12) ^ (-$E$17*12)) + 0.05, 2))</f>
        <v/>
      </c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19">
        <v>409</v>
      </c>
      <c r="C471" s="19">
        <v>34</v>
      </c>
      <c r="D471" s="20" t="str">
        <f>IF(B471&gt;$E$17*12,"",ROUND($E$16 * (1 - (1 + Lookups!$D$8 / 12) ^ (-($E$17*12 - B471))) / (1 - (1 + Lookups!$D$8 / 12) ^ (-$E$17*12)) + 0.05, 2))</f>
        <v/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19">
        <v>410</v>
      </c>
      <c r="C472" s="19">
        <v>34</v>
      </c>
      <c r="D472" s="20" t="str">
        <f>IF(B472&gt;$E$17*12,"",ROUND($E$16 * (1 - (1 + Lookups!$D$8 / 12) ^ (-($E$17*12 - B472))) / (1 - (1 + Lookups!$D$8 / 12) ^ (-$E$17*12)) + 0.05, 2))</f>
        <v/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19">
        <v>411</v>
      </c>
      <c r="C473" s="19">
        <v>34</v>
      </c>
      <c r="D473" s="20" t="str">
        <f>IF(B473&gt;$E$17*12,"",ROUND($E$16 * (1 - (1 + Lookups!$D$8 / 12) ^ (-($E$17*12 - B473))) / (1 - (1 + Lookups!$D$8 / 12) ^ (-$E$17*12)) + 0.05, 2))</f>
        <v/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19">
        <v>412</v>
      </c>
      <c r="C474" s="19">
        <v>34</v>
      </c>
      <c r="D474" s="20" t="str">
        <f>IF(B474&gt;$E$17*12,"",ROUND($E$16 * (1 - (1 + Lookups!$D$8 / 12) ^ (-($E$17*12 - B474))) / (1 - (1 + Lookups!$D$8 / 12) ^ (-$E$17*12)) + 0.05, 2))</f>
        <v/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19">
        <v>413</v>
      </c>
      <c r="C475" s="19">
        <v>34</v>
      </c>
      <c r="D475" s="20" t="str">
        <f>IF(B475&gt;$E$17*12,"",ROUND($E$16 * (1 - (1 + Lookups!$D$8 / 12) ^ (-($E$17*12 - B475))) / (1 - (1 + Lookups!$D$8 / 12) ^ (-$E$17*12)) + 0.05, 2))</f>
        <v/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19">
        <v>414</v>
      </c>
      <c r="C476" s="19">
        <v>34</v>
      </c>
      <c r="D476" s="20" t="str">
        <f>IF(B476&gt;$E$17*12,"",ROUND($E$16 * (1 - (1 + Lookups!$D$8 / 12) ^ (-($E$17*12 - B476))) / (1 - (1 + Lookups!$D$8 / 12) ^ (-$E$17*12)) + 0.05, 2))</f>
        <v/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19">
        <v>415</v>
      </c>
      <c r="C477" s="19">
        <v>34</v>
      </c>
      <c r="D477" s="20" t="str">
        <f>IF(B477&gt;$E$17*12,"",ROUND($E$16 * (1 - (1 + Lookups!$D$8 / 12) ^ (-($E$17*12 - B477))) / (1 - (1 + Lookups!$D$8 / 12) ^ (-$E$17*12)) + 0.05, 2))</f>
        <v/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19">
        <v>416</v>
      </c>
      <c r="C478" s="19">
        <v>34</v>
      </c>
      <c r="D478" s="20" t="str">
        <f>IF(B478&gt;$E$17*12,"",ROUND($E$16 * (1 - (1 + Lookups!$D$8 / 12) ^ (-($E$17*12 - B478))) / (1 - (1 + Lookups!$D$8 / 12) ^ (-$E$17*12)) + 0.05, 2))</f>
        <v/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19">
        <v>417</v>
      </c>
      <c r="C479" s="19">
        <v>34</v>
      </c>
      <c r="D479" s="20" t="str">
        <f>IF(B479&gt;$E$17*12,"",ROUND($E$16 * (1 - (1 + Lookups!$D$8 / 12) ^ (-($E$17*12 - B479))) / (1 - (1 + Lookups!$D$8 / 12) ^ (-$E$17*12)) + 0.05, 2))</f>
        <v/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19">
        <v>418</v>
      </c>
      <c r="C480" s="19">
        <v>34</v>
      </c>
      <c r="D480" s="20" t="str">
        <f>IF(B480&gt;$E$17*12,"",ROUND($E$16 * (1 - (1 + Lookups!$D$8 / 12) ^ (-($E$17*12 - B480))) / (1 - (1 + Lookups!$D$8 / 12) ^ (-$E$17*12)) + 0.05, 2))</f>
        <v/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19">
        <v>419</v>
      </c>
      <c r="C481" s="19">
        <v>34</v>
      </c>
      <c r="D481" s="20" t="str">
        <f>IF(B481&gt;$E$17*12,"",ROUND($E$16 * (1 - (1 + Lookups!$D$8 / 12) ^ (-($E$17*12 - B481))) / (1 - (1 + Lookups!$D$8 / 12) ^ (-$E$17*12)) + 0.05, 2))</f>
        <v/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19">
        <v>420</v>
      </c>
      <c r="C482" s="19">
        <v>35</v>
      </c>
      <c r="D482" s="20" t="str">
        <f>IF(B482&gt;$E$17*12,"",ROUND($E$16 * (1 - (1 + Lookups!$D$8 / 12) ^ (-($E$17*12 - B482))) / (1 - (1 + Lookups!$D$8 / 12) ^ (-$E$17*12)) + 0.05, 2))</f>
        <v/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19">
        <v>421</v>
      </c>
      <c r="C483" s="19">
        <v>35</v>
      </c>
      <c r="D483" s="20" t="str">
        <f>IF(B483&gt;$E$17*12,"",ROUND($E$16 * (1 - (1 + Lookups!$D$8 / 12) ^ (-($E$17*12 - B483))) / (1 - (1 + Lookups!$D$8 / 12) ^ (-$E$17*12)) + 0.05, 2))</f>
        <v/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19">
        <v>422</v>
      </c>
      <c r="C484" s="19">
        <v>35</v>
      </c>
      <c r="D484" s="20" t="str">
        <f>IF(B484&gt;$E$17*12,"",ROUND($E$16 * (1 - (1 + Lookups!$D$8 / 12) ^ (-($E$17*12 - B484))) / (1 - (1 + Lookups!$D$8 / 12) ^ (-$E$17*12)) + 0.05, 2))</f>
        <v/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19">
        <v>423</v>
      </c>
      <c r="C485" s="19">
        <v>35</v>
      </c>
      <c r="D485" s="20" t="str">
        <f>IF(B485&gt;$E$17*12,"",ROUND($E$16 * (1 - (1 + Lookups!$D$8 / 12) ^ (-($E$17*12 - B485))) / (1 - (1 + Lookups!$D$8 / 12) ^ (-$E$17*12)) + 0.05, 2))</f>
        <v/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19">
        <v>424</v>
      </c>
      <c r="C486" s="19">
        <v>35</v>
      </c>
      <c r="D486" s="20" t="str">
        <f>IF(B486&gt;$E$17*12,"",ROUND($E$16 * (1 - (1 + Lookups!$D$8 / 12) ^ (-($E$17*12 - B486))) / (1 - (1 + Lookups!$D$8 / 12) ^ (-$E$17*12)) + 0.05, 2))</f>
        <v/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19">
        <v>425</v>
      </c>
      <c r="C487" s="19">
        <v>35</v>
      </c>
      <c r="D487" s="20" t="str">
        <f>IF(B487&gt;$E$17*12,"",ROUND($E$16 * (1 - (1 + Lookups!$D$8 / 12) ^ (-($E$17*12 - B487))) / (1 - (1 + Lookups!$D$8 / 12) ^ (-$E$17*12)) + 0.05, 2))</f>
        <v/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19">
        <v>426</v>
      </c>
      <c r="C488" s="19">
        <v>35</v>
      </c>
      <c r="D488" s="20" t="str">
        <f>IF(B488&gt;$E$17*12,"",ROUND($E$16 * (1 - (1 + Lookups!$D$8 / 12) ^ (-($E$17*12 - B488))) / (1 - (1 + Lookups!$D$8 / 12) ^ (-$E$17*12)) + 0.05, 2))</f>
        <v/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19">
        <v>427</v>
      </c>
      <c r="C489" s="19">
        <v>35</v>
      </c>
      <c r="D489" s="20" t="str">
        <f>IF(B489&gt;$E$17*12,"",ROUND($E$16 * (1 - (1 + Lookups!$D$8 / 12) ^ (-($E$17*12 - B489))) / (1 - (1 + Lookups!$D$8 / 12) ^ (-$E$17*12)) + 0.05, 2))</f>
        <v/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19">
        <v>428</v>
      </c>
      <c r="C490" s="19">
        <v>35</v>
      </c>
      <c r="D490" s="20" t="str">
        <f>IF(B490&gt;$E$17*12,"",ROUND($E$16 * (1 - (1 + Lookups!$D$8 / 12) ^ (-($E$17*12 - B490))) / (1 - (1 + Lookups!$D$8 / 12) ^ (-$E$17*12)) + 0.05, 2))</f>
        <v/>
      </c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19">
        <v>429</v>
      </c>
      <c r="C491" s="19">
        <v>35</v>
      </c>
      <c r="D491" s="20" t="str">
        <f>IF(B491&gt;$E$17*12,"",ROUND($E$16 * (1 - (1 + Lookups!$D$8 / 12) ^ (-($E$17*12 - B491))) / (1 - (1 + Lookups!$D$8 / 12) ^ (-$E$17*12)) + 0.05, 2))</f>
        <v/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19">
        <v>430</v>
      </c>
      <c r="C492" s="19">
        <v>35</v>
      </c>
      <c r="D492" s="20" t="str">
        <f>IF(B492&gt;$E$17*12,"",ROUND($E$16 * (1 - (1 + Lookups!$D$8 / 12) ^ (-($E$17*12 - B492))) / (1 - (1 + Lookups!$D$8 / 12) ^ (-$E$17*12)) + 0.05, 2))</f>
        <v/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19">
        <v>431</v>
      </c>
      <c r="C493" s="19">
        <v>35</v>
      </c>
      <c r="D493" s="20" t="str">
        <f>IF(B493&gt;$E$17*12,"",ROUND($E$16 * (1 - (1 + Lookups!$D$8 / 12) ^ (-($E$17*12 - B493))) / (1 - (1 + Lookups!$D$8 / 12) ^ (-$E$17*12)) + 0.05, 2))</f>
        <v/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19">
        <v>432</v>
      </c>
      <c r="C494" s="19">
        <v>36</v>
      </c>
      <c r="D494" s="20" t="str">
        <f>IF(B494&gt;$E$17*12,"",ROUND($E$16 * (1 - (1 + Lookups!$D$8 / 12) ^ (-($E$17*12 - B494))) / (1 - (1 + Lookups!$D$8 / 12) ^ (-$E$17*12)) + 0.05, 2))</f>
        <v/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19">
        <v>433</v>
      </c>
      <c r="C495" s="19">
        <v>36</v>
      </c>
      <c r="D495" s="20" t="str">
        <f>IF(B495&gt;$E$17*12,"",ROUND($E$16 * (1 - (1 + Lookups!$D$8 / 12) ^ (-($E$17*12 - B495))) / (1 - (1 + Lookups!$D$8 / 12) ^ (-$E$17*12)) + 0.05, 2))</f>
        <v/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19">
        <v>434</v>
      </c>
      <c r="C496" s="19">
        <v>36</v>
      </c>
      <c r="D496" s="20" t="str">
        <f>IF(B496&gt;$E$17*12,"",ROUND($E$16 * (1 - (1 + Lookups!$D$8 / 12) ^ (-($E$17*12 - B496))) / (1 - (1 + Lookups!$D$8 / 12) ^ (-$E$17*12)) + 0.05, 2))</f>
        <v/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19">
        <v>435</v>
      </c>
      <c r="C497" s="19">
        <v>36</v>
      </c>
      <c r="D497" s="20" t="str">
        <f>IF(B497&gt;$E$17*12,"",ROUND($E$16 * (1 - (1 + Lookups!$D$8 / 12) ^ (-($E$17*12 - B497))) / (1 - (1 + Lookups!$D$8 / 12) ^ (-$E$17*12)) + 0.05, 2))</f>
        <v/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19">
        <v>436</v>
      </c>
      <c r="C498" s="19">
        <v>36</v>
      </c>
      <c r="D498" s="20" t="str">
        <f>IF(B498&gt;$E$17*12,"",ROUND($E$16 * (1 - (1 + Lookups!$D$8 / 12) ^ (-($E$17*12 - B498))) / (1 - (1 + Lookups!$D$8 / 12) ^ (-$E$17*12)) + 0.05, 2))</f>
        <v/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19">
        <v>437</v>
      </c>
      <c r="C499" s="19">
        <v>36</v>
      </c>
      <c r="D499" s="20" t="str">
        <f>IF(B499&gt;$E$17*12,"",ROUND($E$16 * (1 - (1 + Lookups!$D$8 / 12) ^ (-($E$17*12 - B499))) / (1 - (1 + Lookups!$D$8 / 12) ^ (-$E$17*12)) + 0.05, 2))</f>
        <v/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19">
        <v>438</v>
      </c>
      <c r="C500" s="19">
        <v>36</v>
      </c>
      <c r="D500" s="20" t="str">
        <f>IF(B500&gt;$E$17*12,"",ROUND($E$16 * (1 - (1 + Lookups!$D$8 / 12) ^ (-($E$17*12 - B500))) / (1 - (1 + Lookups!$D$8 / 12) ^ (-$E$17*12)) + 0.05, 2))</f>
        <v/>
      </c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19">
        <v>439</v>
      </c>
      <c r="C501" s="19">
        <v>36</v>
      </c>
      <c r="D501" s="20" t="str">
        <f>IF(B501&gt;$E$17*12,"",ROUND($E$16 * (1 - (1 + Lookups!$D$8 / 12) ^ (-($E$17*12 - B501))) / (1 - (1 + Lookups!$D$8 / 12) ^ (-$E$17*12)) + 0.05, 2))</f>
        <v/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19">
        <v>440</v>
      </c>
      <c r="C502" s="19">
        <v>36</v>
      </c>
      <c r="D502" s="20" t="str">
        <f>IF(B502&gt;$E$17*12,"",ROUND($E$16 * (1 - (1 + Lookups!$D$8 / 12) ^ (-($E$17*12 - B502))) / (1 - (1 + Lookups!$D$8 / 12) ^ (-$E$17*12)) + 0.05, 2))</f>
        <v/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19">
        <v>441</v>
      </c>
      <c r="C503" s="19">
        <v>36</v>
      </c>
      <c r="D503" s="20" t="str">
        <f>IF(B503&gt;$E$17*12,"",ROUND($E$16 * (1 - (1 + Lookups!$D$8 / 12) ^ (-($E$17*12 - B503))) / (1 - (1 + Lookups!$D$8 / 12) ^ (-$E$17*12)) + 0.05, 2))</f>
        <v/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19">
        <v>442</v>
      </c>
      <c r="C504" s="19">
        <v>36</v>
      </c>
      <c r="D504" s="20" t="str">
        <f>IF(B504&gt;$E$17*12,"",ROUND($E$16 * (1 - (1 + Lookups!$D$8 / 12) ^ (-($E$17*12 - B504))) / (1 - (1 + Lookups!$D$8 / 12) ^ (-$E$17*12)) + 0.05, 2))</f>
        <v/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19">
        <v>443</v>
      </c>
      <c r="C505" s="19">
        <v>36</v>
      </c>
      <c r="D505" s="20" t="str">
        <f>IF(B505&gt;$E$17*12,"",ROUND($E$16 * (1 - (1 + Lookups!$D$8 / 12) ^ (-($E$17*12 - B505))) / (1 - (1 + Lookups!$D$8 / 12) ^ (-$E$17*12)) + 0.05, 2))</f>
        <v/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19">
        <v>444</v>
      </c>
      <c r="C506" s="19">
        <v>37</v>
      </c>
      <c r="D506" s="20" t="str">
        <f>IF(B506&gt;$E$17*12,"",ROUND($E$16 * (1 - (1 + Lookups!$D$8 / 12) ^ (-($E$17*12 - B506))) / (1 - (1 + Lookups!$D$8 / 12) ^ (-$E$17*12)) + 0.05, 2))</f>
        <v/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19">
        <v>445</v>
      </c>
      <c r="C507" s="19">
        <v>37</v>
      </c>
      <c r="D507" s="20" t="str">
        <f>IF(B507&gt;$E$17*12,"",ROUND($E$16 * (1 - (1 + Lookups!$D$8 / 12) ^ (-($E$17*12 - B507))) / (1 - (1 + Lookups!$D$8 / 12) ^ (-$E$17*12)) + 0.05, 2))</f>
        <v/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19">
        <v>446</v>
      </c>
      <c r="C508" s="19">
        <v>37</v>
      </c>
      <c r="D508" s="20" t="str">
        <f>IF(B508&gt;$E$17*12,"",ROUND($E$16 * (1 - (1 + Lookups!$D$8 / 12) ^ (-($E$17*12 - B508))) / (1 - (1 + Lookups!$D$8 / 12) ^ (-$E$17*12)) + 0.05, 2))</f>
        <v/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19">
        <v>447</v>
      </c>
      <c r="C509" s="19">
        <v>37</v>
      </c>
      <c r="D509" s="20" t="str">
        <f>IF(B509&gt;$E$17*12,"",ROUND($E$16 * (1 - (1 + Lookups!$D$8 / 12) ^ (-($E$17*12 - B509))) / (1 - (1 + Lookups!$D$8 / 12) ^ (-$E$17*12)) + 0.05, 2))</f>
        <v/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19">
        <v>448</v>
      </c>
      <c r="C510" s="19">
        <v>37</v>
      </c>
      <c r="D510" s="20" t="str">
        <f>IF(B510&gt;$E$17*12,"",ROUND($E$16 * (1 - (1 + Lookups!$D$8 / 12) ^ (-($E$17*12 - B510))) / (1 - (1 + Lookups!$D$8 / 12) ^ (-$E$17*12)) + 0.05, 2))</f>
        <v/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19">
        <v>449</v>
      </c>
      <c r="C511" s="19">
        <v>37</v>
      </c>
      <c r="D511" s="20" t="str">
        <f>IF(B511&gt;$E$17*12,"",ROUND($E$16 * (1 - (1 + Lookups!$D$8 / 12) ^ (-($E$17*12 - B511))) / (1 - (1 + Lookups!$D$8 / 12) ^ (-$E$17*12)) + 0.05, 2))</f>
        <v/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19">
        <v>450</v>
      </c>
      <c r="C512" s="19">
        <v>37</v>
      </c>
      <c r="D512" s="20" t="str">
        <f>IF(B512&gt;$E$17*12,"",ROUND($E$16 * (1 - (1 + Lookups!$D$8 / 12) ^ (-($E$17*12 - B512))) / (1 - (1 + Lookups!$D$8 / 12) ^ (-$E$17*12)) + 0.05, 2))</f>
        <v/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19">
        <v>451</v>
      </c>
      <c r="C513" s="19">
        <v>37</v>
      </c>
      <c r="D513" s="20" t="str">
        <f>IF(B513&gt;$E$17*12,"",ROUND($E$16 * (1 - (1 + Lookups!$D$8 / 12) ^ (-($E$17*12 - B513))) / (1 - (1 + Lookups!$D$8 / 12) ^ (-$E$17*12)) + 0.05, 2))</f>
        <v/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19">
        <v>452</v>
      </c>
      <c r="C514" s="19">
        <v>37</v>
      </c>
      <c r="D514" s="20" t="str">
        <f>IF(B514&gt;$E$17*12,"",ROUND($E$16 * (1 - (1 + Lookups!$D$8 / 12) ^ (-($E$17*12 - B514))) / (1 - (1 + Lookups!$D$8 / 12) ^ (-$E$17*12)) + 0.05, 2))</f>
        <v/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19">
        <v>453</v>
      </c>
      <c r="C515" s="19">
        <v>37</v>
      </c>
      <c r="D515" s="20" t="str">
        <f>IF(B515&gt;$E$17*12,"",ROUND($E$16 * (1 - (1 + Lookups!$D$8 / 12) ^ (-($E$17*12 - B515))) / (1 - (1 + Lookups!$D$8 / 12) ^ (-$E$17*12)) + 0.05, 2))</f>
        <v/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19">
        <v>454</v>
      </c>
      <c r="C516" s="19">
        <v>37</v>
      </c>
      <c r="D516" s="20" t="str">
        <f>IF(B516&gt;$E$17*12,"",ROUND($E$16 * (1 - (1 + Lookups!$D$8 / 12) ^ (-($E$17*12 - B516))) / (1 - (1 + Lookups!$D$8 / 12) ^ (-$E$17*12)) + 0.05, 2))</f>
        <v/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19">
        <v>455</v>
      </c>
      <c r="C517" s="19">
        <v>37</v>
      </c>
      <c r="D517" s="20" t="str">
        <f>IF(B517&gt;$E$17*12,"",ROUND($E$16 * (1 - (1 + Lookups!$D$8 / 12) ^ (-($E$17*12 - B517))) / (1 - (1 + Lookups!$D$8 / 12) ^ (-$E$17*12)) + 0.05, 2))</f>
        <v/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19">
        <v>456</v>
      </c>
      <c r="C518" s="19">
        <v>38</v>
      </c>
      <c r="D518" s="20" t="str">
        <f>IF(B518&gt;$E$17*12,"",ROUND($E$16 * (1 - (1 + Lookups!$D$8 / 12) ^ (-($E$17*12 - B518))) / (1 - (1 + Lookups!$D$8 / 12) ^ (-$E$17*12)) + 0.05, 2))</f>
        <v/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19">
        <v>457</v>
      </c>
      <c r="C519" s="19">
        <v>38</v>
      </c>
      <c r="D519" s="20" t="str">
        <f>IF(B519&gt;$E$17*12,"",ROUND($E$16 * (1 - (1 + Lookups!$D$8 / 12) ^ (-($E$17*12 - B519))) / (1 - (1 + Lookups!$D$8 / 12) ^ (-$E$17*12)) + 0.05, 2))</f>
        <v/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19">
        <v>458</v>
      </c>
      <c r="C520" s="19">
        <v>38</v>
      </c>
      <c r="D520" s="20" t="str">
        <f>IF(B520&gt;$E$17*12,"",ROUND($E$16 * (1 - (1 + Lookups!$D$8 / 12) ^ (-($E$17*12 - B520))) / (1 - (1 + Lookups!$D$8 / 12) ^ (-$E$17*12)) + 0.05, 2))</f>
        <v/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19">
        <v>459</v>
      </c>
      <c r="C521" s="19">
        <v>38</v>
      </c>
      <c r="D521" s="20" t="str">
        <f>IF(B521&gt;$E$17*12,"",ROUND($E$16 * (1 - (1 + Lookups!$D$8 / 12) ^ (-($E$17*12 - B521))) / (1 - (1 + Lookups!$D$8 / 12) ^ (-$E$17*12)) + 0.05, 2))</f>
        <v/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19">
        <v>460</v>
      </c>
      <c r="C522" s="19">
        <v>38</v>
      </c>
      <c r="D522" s="20" t="str">
        <f>IF(B522&gt;$E$17*12,"",ROUND($E$16 * (1 - (1 + Lookups!$D$8 / 12) ^ (-($E$17*12 - B522))) / (1 - (1 + Lookups!$D$8 / 12) ^ (-$E$17*12)) + 0.05, 2))</f>
        <v/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19">
        <v>461</v>
      </c>
      <c r="C523" s="19">
        <v>38</v>
      </c>
      <c r="D523" s="20" t="str">
        <f>IF(B523&gt;$E$17*12,"",ROUND($E$16 * (1 - (1 + Lookups!$D$8 / 12) ^ (-($E$17*12 - B523))) / (1 - (1 + Lookups!$D$8 / 12) ^ (-$E$17*12)) + 0.05, 2))</f>
        <v/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19">
        <v>462</v>
      </c>
      <c r="C524" s="19">
        <v>38</v>
      </c>
      <c r="D524" s="20" t="str">
        <f>IF(B524&gt;$E$17*12,"",ROUND($E$16 * (1 - (1 + Lookups!$D$8 / 12) ^ (-($E$17*12 - B524))) / (1 - (1 + Lookups!$D$8 / 12) ^ (-$E$17*12)) + 0.05, 2))</f>
        <v/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19">
        <v>463</v>
      </c>
      <c r="C525" s="19">
        <v>38</v>
      </c>
      <c r="D525" s="20" t="str">
        <f>IF(B525&gt;$E$17*12,"",ROUND($E$16 * (1 - (1 + Lookups!$D$8 / 12) ^ (-($E$17*12 - B525))) / (1 - (1 + Lookups!$D$8 / 12) ^ (-$E$17*12)) + 0.05, 2))</f>
        <v/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19">
        <v>464</v>
      </c>
      <c r="C526" s="19">
        <v>38</v>
      </c>
      <c r="D526" s="20" t="str">
        <f>IF(B526&gt;$E$17*12,"",ROUND($E$16 * (1 - (1 + Lookups!$D$8 / 12) ^ (-($E$17*12 - B526))) / (1 - (1 + Lookups!$D$8 / 12) ^ (-$E$17*12)) + 0.05, 2))</f>
        <v/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19">
        <v>465</v>
      </c>
      <c r="C527" s="19">
        <v>38</v>
      </c>
      <c r="D527" s="20" t="str">
        <f>IF(B527&gt;$E$17*12,"",ROUND($E$16 * (1 - (1 + Lookups!$D$8 / 12) ^ (-($E$17*12 - B527))) / (1 - (1 + Lookups!$D$8 / 12) ^ (-$E$17*12)) + 0.05, 2))</f>
        <v/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19">
        <v>466</v>
      </c>
      <c r="C528" s="19">
        <v>38</v>
      </c>
      <c r="D528" s="20" t="str">
        <f>IF(B528&gt;$E$17*12,"",ROUND($E$16 * (1 - (1 + Lookups!$D$8 / 12) ^ (-($E$17*12 - B528))) / (1 - (1 + Lookups!$D$8 / 12) ^ (-$E$17*12)) + 0.05, 2))</f>
        <v/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19">
        <v>467</v>
      </c>
      <c r="C529" s="19">
        <v>38</v>
      </c>
      <c r="D529" s="20" t="str">
        <f>IF(B529&gt;$E$17*12,"",ROUND($E$16 * (1 - (1 + Lookups!$D$8 / 12) ^ (-($E$17*12 - B529))) / (1 - (1 + Lookups!$D$8 / 12) ^ (-$E$17*12)) + 0.05, 2))</f>
        <v/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19">
        <v>468</v>
      </c>
      <c r="C530" s="19">
        <v>39</v>
      </c>
      <c r="D530" s="20" t="str">
        <f>IF(B530&gt;$E$17*12,"",ROUND($E$16 * (1 - (1 + Lookups!$D$8 / 12) ^ (-($E$17*12 - B530))) / (1 - (1 + Lookups!$D$8 / 12) ^ (-$E$17*12)) + 0.05, 2))</f>
        <v/>
      </c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19">
        <v>469</v>
      </c>
      <c r="C531" s="19">
        <v>39</v>
      </c>
      <c r="D531" s="20" t="str">
        <f>IF(B531&gt;$E$17*12,"",ROUND($E$16 * (1 - (1 + Lookups!$D$8 / 12) ^ (-($E$17*12 - B531))) / (1 - (1 + Lookups!$D$8 / 12) ^ (-$E$17*12)) + 0.05, 2))</f>
        <v/>
      </c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19">
        <v>470</v>
      </c>
      <c r="C532" s="19">
        <v>39</v>
      </c>
      <c r="D532" s="20" t="str">
        <f>IF(B532&gt;$E$17*12,"",ROUND($E$16 * (1 - (1 + Lookups!$D$8 / 12) ^ (-($E$17*12 - B532))) / (1 - (1 + Lookups!$D$8 / 12) ^ (-$E$17*12)) + 0.05, 2))</f>
        <v/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19">
        <v>471</v>
      </c>
      <c r="C533" s="19">
        <v>39</v>
      </c>
      <c r="D533" s="20" t="str">
        <f>IF(B533&gt;$E$17*12,"",ROUND($E$16 * (1 - (1 + Lookups!$D$8 / 12) ^ (-($E$17*12 - B533))) / (1 - (1 + Lookups!$D$8 / 12) ^ (-$E$17*12)) + 0.05, 2))</f>
        <v/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19">
        <v>472</v>
      </c>
      <c r="C534" s="19">
        <v>39</v>
      </c>
      <c r="D534" s="20" t="str">
        <f>IF(B534&gt;$E$17*12,"",ROUND($E$16 * (1 - (1 + Lookups!$D$8 / 12) ^ (-($E$17*12 - B534))) / (1 - (1 + Lookups!$D$8 / 12) ^ (-$E$17*12)) + 0.05, 2))</f>
        <v/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19">
        <v>473</v>
      </c>
      <c r="C535" s="19">
        <v>39</v>
      </c>
      <c r="D535" s="20" t="str">
        <f>IF(B535&gt;$E$17*12,"",ROUND($E$16 * (1 - (1 + Lookups!$D$8 / 12) ^ (-($E$17*12 - B535))) / (1 - (1 + Lookups!$D$8 / 12) ^ (-$E$17*12)) + 0.05, 2))</f>
        <v/>
      </c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19">
        <v>474</v>
      </c>
      <c r="C536" s="19">
        <v>39</v>
      </c>
      <c r="D536" s="20" t="str">
        <f>IF(B536&gt;$E$17*12,"",ROUND($E$16 * (1 - (1 + Lookups!$D$8 / 12) ^ (-($E$17*12 - B536))) / (1 - (1 + Lookups!$D$8 / 12) ^ (-$E$17*12)) + 0.05, 2))</f>
        <v/>
      </c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19">
        <v>475</v>
      </c>
      <c r="C537" s="19">
        <v>39</v>
      </c>
      <c r="D537" s="20" t="str">
        <f>IF(B537&gt;$E$17*12,"",ROUND($E$16 * (1 - (1 + Lookups!$D$8 / 12) ^ (-($E$17*12 - B537))) / (1 - (1 + Lookups!$D$8 / 12) ^ (-$E$17*12)) + 0.05, 2))</f>
        <v/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19">
        <v>476</v>
      </c>
      <c r="C538" s="19">
        <v>39</v>
      </c>
      <c r="D538" s="20" t="str">
        <f>IF(B538&gt;$E$17*12,"",ROUND($E$16 * (1 - (1 + Lookups!$D$8 / 12) ^ (-($E$17*12 - B538))) / (1 - (1 + Lookups!$D$8 / 12) ^ (-$E$17*12)) + 0.05, 2))</f>
        <v/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19">
        <v>477</v>
      </c>
      <c r="C539" s="19">
        <v>39</v>
      </c>
      <c r="D539" s="20" t="str">
        <f>IF(B539&gt;$E$17*12,"",ROUND($E$16 * (1 - (1 + Lookups!$D$8 / 12) ^ (-($E$17*12 - B539))) / (1 - (1 + Lookups!$D$8 / 12) ^ (-$E$17*12)) + 0.05, 2))</f>
        <v/>
      </c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19">
        <v>478</v>
      </c>
      <c r="C540" s="19">
        <v>39</v>
      </c>
      <c r="D540" s="20" t="str">
        <f>IF(B540&gt;$E$17*12,"",ROUND($E$16 * (1 - (1 + Lookups!$D$8 / 12) ^ (-($E$17*12 - B540))) / (1 - (1 + Lookups!$D$8 / 12) ^ (-$E$17*12)) + 0.05, 2))</f>
        <v/>
      </c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19">
        <v>479</v>
      </c>
      <c r="C541" s="19">
        <v>39</v>
      </c>
      <c r="D541" s="20" t="str">
        <f>IF(B541&gt;$E$17*12,"",ROUND($E$16 * (1 - (1 + Lookups!$D$8 / 12) ^ (-($E$17*12 - B541))) / (1 - (1 + Lookups!$D$8 / 12) ^ (-$E$17*12)) + 0.05, 2))</f>
        <v/>
      </c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19">
        <v>480</v>
      </c>
      <c r="C542" s="19">
        <v>40</v>
      </c>
      <c r="D542" s="20" t="str">
        <f>IF(B542&gt;$E$17*12,"",ROUND($E$16 * (1 - (1 + Lookups!$D$8 / 12) ^ (-($E$17*12 - B542))) / (1 - (1 + Lookups!$D$8 / 12) ^ (-$E$17*12)) + 0.05, 2))</f>
        <v/>
      </c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19">
        <v>481</v>
      </c>
      <c r="C543" s="19">
        <v>40</v>
      </c>
      <c r="D543" s="20" t="str">
        <f>IF(B543&gt;$E$17*12,"",ROUND($E$16 * (1 - (1 + Lookups!$D$8 / 12) ^ (-($E$17*12 - B543))) / (1 - (1 + Lookups!$D$8 / 12) ^ (-$E$17*12)) + 0.05, 2))</f>
        <v/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19">
        <v>482</v>
      </c>
      <c r="C544" s="19">
        <v>40</v>
      </c>
      <c r="D544" s="20" t="str">
        <f>IF(B544&gt;$E$17*12,"",ROUND($E$16 * (1 - (1 + Lookups!$D$8 / 12) ^ (-($E$17*12 - B544))) / (1 - (1 + Lookups!$D$8 / 12) ^ (-$E$17*12)) + 0.05, 2))</f>
        <v/>
      </c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19">
        <v>483</v>
      </c>
      <c r="C545" s="19">
        <v>40</v>
      </c>
      <c r="D545" s="20" t="str">
        <f>IF(B545&gt;$E$17*12,"",ROUND($E$16 * (1 - (1 + Lookups!$D$8 / 12) ^ (-($E$17*12 - B545))) / (1 - (1 + Lookups!$D$8 / 12) ^ (-$E$17*12)) + 0.05, 2))</f>
        <v/>
      </c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19">
        <v>484</v>
      </c>
      <c r="C546" s="19">
        <v>40</v>
      </c>
      <c r="D546" s="20" t="str">
        <f>IF(B546&gt;$E$17*12,"",ROUND($E$16 * (1 - (1 + Lookups!$D$8 / 12) ^ (-($E$17*12 - B546))) / (1 - (1 + Lookups!$D$8 / 12) ^ (-$E$17*12)) + 0.05, 2))</f>
        <v/>
      </c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19">
        <v>485</v>
      </c>
      <c r="C547" s="19">
        <v>40</v>
      </c>
      <c r="D547" s="20" t="str">
        <f>IF(B547&gt;$E$17*12,"",ROUND($E$16 * (1 - (1 + Lookups!$D$8 / 12) ^ (-($E$17*12 - B547))) / (1 - (1 + Lookups!$D$8 / 12) ^ (-$E$17*12)) + 0.05, 2))</f>
        <v/>
      </c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19">
        <v>486</v>
      </c>
      <c r="C548" s="19">
        <v>40</v>
      </c>
      <c r="D548" s="20" t="str">
        <f>IF(B548&gt;$E$17*12,"",ROUND($E$16 * (1 - (1 + Lookups!$D$8 / 12) ^ (-($E$17*12 - B548))) / (1 - (1 + Lookups!$D$8 / 12) ^ (-$E$17*12)) + 0.05, 2))</f>
        <v/>
      </c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19">
        <v>487</v>
      </c>
      <c r="C549" s="19">
        <v>40</v>
      </c>
      <c r="D549" s="20" t="str">
        <f>IF(B549&gt;$E$17*12,"",ROUND($E$16 * (1 - (1 + Lookups!$D$8 / 12) ^ (-($E$17*12 - B549))) / (1 - (1 + Lookups!$D$8 / 12) ^ (-$E$17*12)) + 0.05, 2))</f>
        <v/>
      </c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19">
        <v>488</v>
      </c>
      <c r="C550" s="19">
        <v>40</v>
      </c>
      <c r="D550" s="20" t="str">
        <f>IF(B550&gt;$E$17*12,"",ROUND($E$16 * (1 - (1 + Lookups!$D$8 / 12) ^ (-($E$17*12 - B550))) / (1 - (1 + Lookups!$D$8 / 12) ^ (-$E$17*12)) + 0.05, 2))</f>
        <v/>
      </c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19">
        <v>489</v>
      </c>
      <c r="C551" s="19">
        <v>40</v>
      </c>
      <c r="D551" s="20" t="str">
        <f>IF(B551&gt;$E$17*12,"",ROUND($E$16 * (1 - (1 + Lookups!$D$8 / 12) ^ (-($E$17*12 - B551))) / (1 - (1 + Lookups!$D$8 / 12) ^ (-$E$17*12)) + 0.05, 2))</f>
        <v/>
      </c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19">
        <v>490</v>
      </c>
      <c r="C552" s="19">
        <v>40</v>
      </c>
      <c r="D552" s="20" t="str">
        <f>IF(B552&gt;$E$17*12,"",ROUND($E$16 * (1 - (1 + Lookups!$D$8 / 12) ^ (-($E$17*12 - B552))) / (1 - (1 + Lookups!$D$8 / 12) ^ (-$E$17*12)) + 0.05, 2))</f>
        <v/>
      </c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19">
        <v>491</v>
      </c>
      <c r="C553" s="19">
        <v>40</v>
      </c>
      <c r="D553" s="20" t="str">
        <f>IF(B553&gt;$E$17*12,"",ROUND($E$16 * (1 - (1 + Lookups!$D$8 / 12) ^ (-($E$17*12 - B553))) / (1 - (1 + Lookups!$D$8 / 12) ^ (-$E$17*12)) + 0.05, 2))</f>
        <v/>
      </c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19">
        <v>492</v>
      </c>
      <c r="C554" s="19">
        <v>41</v>
      </c>
      <c r="D554" s="20" t="str">
        <f>IF(B554&gt;$E$17*12,"",ROUND($E$16 * (1 - (1 + Lookups!$D$8 / 12) ^ (-($E$17*12 - B554))) / (1 - (1 + Lookups!$D$8 / 12) ^ (-$E$17*12)) + 0.05, 2))</f>
        <v/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19">
        <v>493</v>
      </c>
      <c r="C555" s="19">
        <v>41</v>
      </c>
      <c r="D555" s="20" t="str">
        <f>IF(B555&gt;$E$17*12,"",ROUND($E$16 * (1 - (1 + Lookups!$D$8 / 12) ^ (-($E$17*12 - B555))) / (1 - (1 + Lookups!$D$8 / 12) ^ (-$E$17*12)) + 0.05, 2))</f>
        <v/>
      </c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19">
        <v>494</v>
      </c>
      <c r="C556" s="19">
        <v>41</v>
      </c>
      <c r="D556" s="20" t="str">
        <f>IF(B556&gt;$E$17*12,"",ROUND($E$16 * (1 - (1 + Lookups!$D$8 / 12) ^ (-($E$17*12 - B556))) / (1 - (1 + Lookups!$D$8 / 12) ^ (-$E$17*12)) + 0.05, 2))</f>
        <v/>
      </c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19">
        <v>495</v>
      </c>
      <c r="C557" s="19">
        <v>41</v>
      </c>
      <c r="D557" s="20" t="str">
        <f>IF(B557&gt;$E$17*12,"",ROUND($E$16 * (1 - (1 + Lookups!$D$8 / 12) ^ (-($E$17*12 - B557))) / (1 - (1 + Lookups!$D$8 / 12) ^ (-$E$17*12)) + 0.05, 2))</f>
        <v/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19">
        <v>496</v>
      </c>
      <c r="C558" s="19">
        <v>41</v>
      </c>
      <c r="D558" s="20" t="str">
        <f>IF(B558&gt;$E$17*12,"",ROUND($E$16 * (1 - (1 + Lookups!$D$8 / 12) ^ (-($E$17*12 - B558))) / (1 - (1 + Lookups!$D$8 / 12) ^ (-$E$17*12)) + 0.05, 2))</f>
        <v/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19">
        <v>497</v>
      </c>
      <c r="C559" s="19">
        <v>41</v>
      </c>
      <c r="D559" s="20" t="str">
        <f>IF(B559&gt;$E$17*12,"",ROUND($E$16 * (1 - (1 + Lookups!$D$8 / 12) ^ (-($E$17*12 - B559))) / (1 - (1 + Lookups!$D$8 / 12) ^ (-$E$17*12)) + 0.05, 2))</f>
        <v/>
      </c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19">
        <v>498</v>
      </c>
      <c r="C560" s="19">
        <v>41</v>
      </c>
      <c r="D560" s="20" t="str">
        <f>IF(B560&gt;$E$17*12,"",ROUND($E$16 * (1 - (1 + Lookups!$D$8 / 12) ^ (-($E$17*12 - B560))) / (1 - (1 + Lookups!$D$8 / 12) ^ (-$E$17*12)) + 0.05, 2))</f>
        <v/>
      </c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19">
        <v>499</v>
      </c>
      <c r="C561" s="19">
        <v>41</v>
      </c>
      <c r="D561" s="20" t="str">
        <f>IF(B561&gt;$E$17*12,"",ROUND($E$16 * (1 - (1 + Lookups!$D$8 / 12) ^ (-($E$17*12 - B561))) / (1 - (1 + Lookups!$D$8 / 12) ^ (-$E$17*12)) + 0.05, 2))</f>
        <v/>
      </c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19">
        <v>500</v>
      </c>
      <c r="C562" s="19">
        <v>41</v>
      </c>
      <c r="D562" s="20" t="str">
        <f>IF(B562&gt;$E$17*12,"",ROUND($E$16 * (1 - (1 + Lookups!$D$8 / 12) ^ (-($E$17*12 - B562))) / (1 - (1 + Lookups!$D$8 / 12) ^ (-$E$17*12)) + 0.05, 2))</f>
        <v/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19">
        <v>501</v>
      </c>
      <c r="C563" s="19">
        <v>41</v>
      </c>
      <c r="D563" s="20" t="str">
        <f>IF(B563&gt;$E$17*12,"",ROUND($E$16 * (1 - (1 + Lookups!$D$8 / 12) ^ (-($E$17*12 - B563))) / (1 - (1 + Lookups!$D$8 / 12) ^ (-$E$17*12)) + 0.05, 2))</f>
        <v/>
      </c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19">
        <v>502</v>
      </c>
      <c r="C564" s="19">
        <v>41</v>
      </c>
      <c r="D564" s="20" t="str">
        <f>IF(B564&gt;$E$17*12,"",ROUND($E$16 * (1 - (1 + Lookups!$D$8 / 12) ^ (-($E$17*12 - B564))) / (1 - (1 + Lookups!$D$8 / 12) ^ (-$E$17*12)) + 0.05, 2))</f>
        <v/>
      </c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19">
        <v>503</v>
      </c>
      <c r="C565" s="19">
        <v>41</v>
      </c>
      <c r="D565" s="20" t="str">
        <f>IF(B565&gt;$E$17*12,"",ROUND($E$16 * (1 - (1 + Lookups!$D$8 / 12) ^ (-($E$17*12 - B565))) / (1 - (1 + Lookups!$D$8 / 12) ^ (-$E$17*12)) + 0.05, 2))</f>
        <v/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19">
        <v>504</v>
      </c>
      <c r="C566" s="19">
        <v>42</v>
      </c>
      <c r="D566" s="20" t="str">
        <f>IF(B566&gt;$E$17*12,"",ROUND($E$16 * (1 - (1 + Lookups!$D$8 / 12) ^ (-($E$17*12 - B566))) / (1 - (1 + Lookups!$D$8 / 12) ^ (-$E$17*12)) + 0.05, 2))</f>
        <v/>
      </c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19">
        <v>505</v>
      </c>
      <c r="C567" s="19">
        <v>42</v>
      </c>
      <c r="D567" s="20" t="str">
        <f>IF(B567&gt;$E$17*12,"",ROUND($E$16 * (1 - (1 + Lookups!$D$8 / 12) ^ (-($E$17*12 - B567))) / (1 - (1 + Lookups!$D$8 / 12) ^ (-$E$17*12)) + 0.05, 2))</f>
        <v/>
      </c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19">
        <v>506</v>
      </c>
      <c r="C568" s="19">
        <v>42</v>
      </c>
      <c r="D568" s="20" t="str">
        <f>IF(B568&gt;$E$17*12,"",ROUND($E$16 * (1 - (1 + Lookups!$D$8 / 12) ^ (-($E$17*12 - B568))) / (1 - (1 + Lookups!$D$8 / 12) ^ (-$E$17*12)) + 0.05, 2))</f>
        <v/>
      </c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19">
        <v>507</v>
      </c>
      <c r="C569" s="19">
        <v>42</v>
      </c>
      <c r="D569" s="20" t="str">
        <f>IF(B569&gt;$E$17*12,"",ROUND($E$16 * (1 - (1 + Lookups!$D$8 / 12) ^ (-($E$17*12 - B569))) / (1 - (1 + Lookups!$D$8 / 12) ^ (-$E$17*12)) + 0.05, 2))</f>
        <v/>
      </c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19">
        <v>508</v>
      </c>
      <c r="C570" s="19">
        <v>42</v>
      </c>
      <c r="D570" s="20" t="str">
        <f>IF(B570&gt;$E$17*12,"",ROUND($E$16 * (1 - (1 + Lookups!$D$8 / 12) ^ (-($E$17*12 - B570))) / (1 - (1 + Lookups!$D$8 / 12) ^ (-$E$17*12)) + 0.05, 2))</f>
        <v/>
      </c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19">
        <v>509</v>
      </c>
      <c r="C571" s="19">
        <v>42</v>
      </c>
      <c r="D571" s="20" t="str">
        <f>IF(B571&gt;$E$17*12,"",ROUND($E$16 * (1 - (1 + Lookups!$D$8 / 12) ^ (-($E$17*12 - B571))) / (1 - (1 + Lookups!$D$8 / 12) ^ (-$E$17*12)) + 0.05, 2))</f>
        <v/>
      </c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19">
        <v>510</v>
      </c>
      <c r="C572" s="19">
        <v>42</v>
      </c>
      <c r="D572" s="20" t="str">
        <f>IF(B572&gt;$E$17*12,"",ROUND($E$16 * (1 - (1 + Lookups!$D$8 / 12) ^ (-($E$17*12 - B572))) / (1 - (1 + Lookups!$D$8 / 12) ^ (-$E$17*12)) + 0.05, 2))</f>
        <v/>
      </c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19">
        <v>511</v>
      </c>
      <c r="C573" s="19">
        <v>42</v>
      </c>
      <c r="D573" s="20" t="str">
        <f>IF(B573&gt;$E$17*12,"",ROUND($E$16 * (1 - (1 + Lookups!$D$8 / 12) ^ (-($E$17*12 - B573))) / (1 - (1 + Lookups!$D$8 / 12) ^ (-$E$17*12)) + 0.05, 2))</f>
        <v/>
      </c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19">
        <v>512</v>
      </c>
      <c r="C574" s="19">
        <v>42</v>
      </c>
      <c r="D574" s="20" t="str">
        <f>IF(B574&gt;$E$17*12,"",ROUND($E$16 * (1 - (1 + Lookups!$D$8 / 12) ^ (-($E$17*12 - B574))) / (1 - (1 + Lookups!$D$8 / 12) ^ (-$E$17*12)) + 0.05, 2))</f>
        <v/>
      </c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19">
        <v>513</v>
      </c>
      <c r="C575" s="19">
        <v>42</v>
      </c>
      <c r="D575" s="20" t="str">
        <f>IF(B575&gt;$E$17*12,"",ROUND($E$16 * (1 - (1 + Lookups!$D$8 / 12) ^ (-($E$17*12 - B575))) / (1 - (1 + Lookups!$D$8 / 12) ^ (-$E$17*12)) + 0.05, 2))</f>
        <v/>
      </c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19">
        <v>514</v>
      </c>
      <c r="C576" s="19">
        <v>42</v>
      </c>
      <c r="D576" s="20" t="str">
        <f>IF(B576&gt;$E$17*12,"",ROUND($E$16 * (1 - (1 + Lookups!$D$8 / 12) ^ (-($E$17*12 - B576))) / (1 - (1 + Lookups!$D$8 / 12) ^ (-$E$17*12)) + 0.05, 2))</f>
        <v/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19">
        <v>515</v>
      </c>
      <c r="C577" s="19">
        <v>42</v>
      </c>
      <c r="D577" s="20" t="str">
        <f>IF(B577&gt;$E$17*12,"",ROUND($E$16 * (1 - (1 + Lookups!$D$8 / 12) ^ (-($E$17*12 - B577))) / (1 - (1 + Lookups!$D$8 / 12) ^ (-$E$17*12)) + 0.05, 2))</f>
        <v/>
      </c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19">
        <v>516</v>
      </c>
      <c r="C578" s="19">
        <v>43</v>
      </c>
      <c r="D578" s="20" t="str">
        <f>IF(B578&gt;$E$17*12,"",ROUND($E$16 * (1 - (1 + Lookups!$D$8 / 12) ^ (-($E$17*12 - B578))) / (1 - (1 + Lookups!$D$8 / 12) ^ (-$E$17*12)) + 0.05, 2))</f>
        <v/>
      </c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19">
        <v>517</v>
      </c>
      <c r="C579" s="19">
        <v>43</v>
      </c>
      <c r="D579" s="20" t="str">
        <f>IF(B579&gt;$E$17*12,"",ROUND($E$16 * (1 - (1 + Lookups!$D$8 / 12) ^ (-($E$17*12 - B579))) / (1 - (1 + Lookups!$D$8 / 12) ^ (-$E$17*12)) + 0.05, 2))</f>
        <v/>
      </c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19">
        <v>518</v>
      </c>
      <c r="C580" s="19">
        <v>43</v>
      </c>
      <c r="D580" s="20" t="str">
        <f>IF(B580&gt;$E$17*12,"",ROUND($E$16 * (1 - (1 + Lookups!$D$8 / 12) ^ (-($E$17*12 - B580))) / (1 - (1 + Lookups!$D$8 / 12) ^ (-$E$17*12)) + 0.05, 2))</f>
        <v/>
      </c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</row>
    <row r="581" spans="1:18" x14ac:dyDescent="0.2">
      <c r="A581" s="7"/>
      <c r="B581" s="19">
        <v>519</v>
      </c>
      <c r="C581" s="19">
        <v>43</v>
      </c>
      <c r="D581" s="20" t="str">
        <f>IF(B581&gt;$E$17*12,"",ROUND($E$16 * (1 - (1 + Lookups!$D$8 / 12) ^ (-($E$17*12 - B581))) / (1 - (1 + Lookups!$D$8 / 12) ^ (-$E$17*12)) + 0.05, 2))</f>
        <v/>
      </c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</row>
    <row r="582" spans="1:18" x14ac:dyDescent="0.2">
      <c r="A582" s="7"/>
      <c r="B582" s="19">
        <v>520</v>
      </c>
      <c r="C582" s="19">
        <v>43</v>
      </c>
      <c r="D582" s="20" t="str">
        <f>IF(B582&gt;$E$17*12,"",ROUND($E$16 * (1 - (1 + Lookups!$D$8 / 12) ^ (-($E$17*12 - B582))) / (1 - (1 + Lookups!$D$8 / 12) ^ (-$E$17*12)) + 0.05, 2))</f>
        <v/>
      </c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</row>
    <row r="583" spans="1:18" x14ac:dyDescent="0.2">
      <c r="A583" s="7"/>
      <c r="B583" s="19">
        <v>521</v>
      </c>
      <c r="C583" s="19">
        <v>43</v>
      </c>
      <c r="D583" s="20" t="str">
        <f>IF(B583&gt;$E$17*12,"",ROUND($E$16 * (1 - (1 + Lookups!$D$8 / 12) ^ (-($E$17*12 - B583))) / (1 - (1 + Lookups!$D$8 / 12) ^ (-$E$17*12)) + 0.05, 2))</f>
        <v/>
      </c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1:18" x14ac:dyDescent="0.2">
      <c r="A584" s="7"/>
      <c r="B584" s="19">
        <v>522</v>
      </c>
      <c r="C584" s="19">
        <v>43</v>
      </c>
      <c r="D584" s="20" t="str">
        <f>IF(B584&gt;$E$17*12,"",ROUND($E$16 * (1 - (1 + Lookups!$D$8 / 12) ^ (-($E$17*12 - B584))) / (1 - (1 + Lookups!$D$8 / 12) ^ (-$E$17*12)) + 0.05, 2))</f>
        <v/>
      </c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85" spans="1:18" x14ac:dyDescent="0.2">
      <c r="A585" s="7"/>
      <c r="B585" s="19">
        <v>523</v>
      </c>
      <c r="C585" s="19">
        <v>43</v>
      </c>
      <c r="D585" s="20" t="str">
        <f>IF(B585&gt;$E$17*12,"",ROUND($E$16 * (1 - (1 + Lookups!$D$8 / 12) ^ (-($E$17*12 - B585))) / (1 - (1 + Lookups!$D$8 / 12) ^ (-$E$17*12)) + 0.05, 2))</f>
        <v/>
      </c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1:18" x14ac:dyDescent="0.2">
      <c r="A586" s="7"/>
      <c r="B586" s="19">
        <v>524</v>
      </c>
      <c r="C586" s="19">
        <v>43</v>
      </c>
      <c r="D586" s="20" t="str">
        <f>IF(B586&gt;$E$17*12,"",ROUND($E$16 * (1 - (1 + Lookups!$D$8 / 12) ^ (-($E$17*12 - B586))) / (1 - (1 + Lookups!$D$8 / 12) ^ (-$E$17*12)) + 0.05, 2))</f>
        <v/>
      </c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</row>
    <row r="587" spans="1:18" x14ac:dyDescent="0.2">
      <c r="A587" s="7"/>
      <c r="B587" s="19">
        <v>525</v>
      </c>
      <c r="C587" s="19">
        <v>43</v>
      </c>
      <c r="D587" s="20" t="str">
        <f>IF(B587&gt;$E$17*12,"",ROUND($E$16 * (1 - (1 + Lookups!$D$8 / 12) ^ (-($E$17*12 - B587))) / (1 - (1 + Lookups!$D$8 / 12) ^ (-$E$17*12)) + 0.05, 2))</f>
        <v/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</row>
    <row r="588" spans="1:18" x14ac:dyDescent="0.2">
      <c r="A588" s="7"/>
      <c r="B588" s="19">
        <v>526</v>
      </c>
      <c r="C588" s="19">
        <v>43</v>
      </c>
      <c r="D588" s="20" t="str">
        <f>IF(B588&gt;$E$17*12,"",ROUND($E$16 * (1 - (1 + Lookups!$D$8 / 12) ^ (-($E$17*12 - B588))) / (1 - (1 + Lookups!$D$8 / 12) ^ (-$E$17*12)) + 0.05, 2))</f>
        <v/>
      </c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</row>
    <row r="589" spans="1:18" x14ac:dyDescent="0.2">
      <c r="A589" s="7"/>
      <c r="B589" s="19">
        <v>527</v>
      </c>
      <c r="C589" s="19">
        <v>43</v>
      </c>
      <c r="D589" s="20" t="str">
        <f>IF(B589&gt;$E$17*12,"",ROUND($E$16 * (1 - (1 + Lookups!$D$8 / 12) ^ (-($E$17*12 - B589))) / (1 - (1 + Lookups!$D$8 / 12) ^ (-$E$17*12)) + 0.05, 2))</f>
        <v/>
      </c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</row>
    <row r="590" spans="1:18" x14ac:dyDescent="0.2">
      <c r="A590" s="7"/>
      <c r="B590" s="19">
        <v>528</v>
      </c>
      <c r="C590" s="19">
        <v>44</v>
      </c>
      <c r="D590" s="20" t="str">
        <f>IF(B590&gt;$E$17*12,"",ROUND($E$16 * (1 - (1 + Lookups!$D$8 / 12) ^ (-($E$17*12 - B590))) / (1 - (1 + Lookups!$D$8 / 12) ^ (-$E$17*12)) + 0.05, 2))</f>
        <v/>
      </c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</row>
    <row r="591" spans="1:18" x14ac:dyDescent="0.2">
      <c r="A591" s="7"/>
      <c r="B591" s="19">
        <v>529</v>
      </c>
      <c r="C591" s="19">
        <v>44</v>
      </c>
      <c r="D591" s="20" t="str">
        <f>IF(B591&gt;$E$17*12,"",ROUND($E$16 * (1 - (1 + Lookups!$D$8 / 12) ^ (-($E$17*12 - B591))) / (1 - (1 + Lookups!$D$8 / 12) ^ (-$E$17*12)) + 0.05, 2))</f>
        <v/>
      </c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1:18" x14ac:dyDescent="0.2">
      <c r="A592" s="7"/>
      <c r="B592" s="19">
        <v>530</v>
      </c>
      <c r="C592" s="19">
        <v>44</v>
      </c>
      <c r="D592" s="20" t="str">
        <f>IF(B592&gt;$E$17*12,"",ROUND($E$16 * (1 - (1 + Lookups!$D$8 / 12) ^ (-($E$17*12 - B592))) / (1 - (1 + Lookups!$D$8 / 12) ^ (-$E$17*12)) + 0.05, 2))</f>
        <v/>
      </c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</row>
    <row r="593" spans="1:18" x14ac:dyDescent="0.2">
      <c r="A593" s="7"/>
      <c r="B593" s="19">
        <v>531</v>
      </c>
      <c r="C593" s="19">
        <v>44</v>
      </c>
      <c r="D593" s="20" t="str">
        <f>IF(B593&gt;$E$17*12,"",ROUND($E$16 * (1 - (1 + Lookups!$D$8 / 12) ^ (-($E$17*12 - B593))) / (1 - (1 + Lookups!$D$8 / 12) ^ (-$E$17*12)) + 0.05, 2))</f>
        <v/>
      </c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</row>
    <row r="594" spans="1:18" x14ac:dyDescent="0.2">
      <c r="A594" s="7"/>
      <c r="B594" s="19">
        <v>532</v>
      </c>
      <c r="C594" s="19">
        <v>44</v>
      </c>
      <c r="D594" s="20" t="str">
        <f>IF(B594&gt;$E$17*12,"",ROUND($E$16 * (1 - (1 + Lookups!$D$8 / 12) ^ (-($E$17*12 - B594))) / (1 - (1 + Lookups!$D$8 / 12) ^ (-$E$17*12)) + 0.05, 2))</f>
        <v/>
      </c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595" spans="1:18" x14ac:dyDescent="0.2">
      <c r="A595" s="7"/>
      <c r="B595" s="19">
        <v>533</v>
      </c>
      <c r="C595" s="19">
        <v>44</v>
      </c>
      <c r="D595" s="20" t="str">
        <f>IF(B595&gt;$E$17*12,"",ROUND($E$16 * (1 - (1 + Lookups!$D$8 / 12) ^ (-($E$17*12 - B595))) / (1 - (1 + Lookups!$D$8 / 12) ^ (-$E$17*12)) + 0.05, 2))</f>
        <v/>
      </c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</row>
    <row r="596" spans="1:18" x14ac:dyDescent="0.2">
      <c r="A596" s="7"/>
      <c r="B596" s="19">
        <v>534</v>
      </c>
      <c r="C596" s="19">
        <v>44</v>
      </c>
      <c r="D596" s="20" t="str">
        <f>IF(B596&gt;$E$17*12,"",ROUND($E$16 * (1 - (1 + Lookups!$D$8 / 12) ^ (-($E$17*12 - B596))) / (1 - (1 + Lookups!$D$8 / 12) ^ (-$E$17*12)) + 0.05, 2))</f>
        <v/>
      </c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</row>
    <row r="597" spans="1:18" x14ac:dyDescent="0.2">
      <c r="A597" s="7"/>
      <c r="B597" s="19">
        <v>535</v>
      </c>
      <c r="C597" s="19">
        <v>44</v>
      </c>
      <c r="D597" s="20" t="str">
        <f>IF(B597&gt;$E$17*12,"",ROUND($E$16 * (1 - (1 + Lookups!$D$8 / 12) ^ (-($E$17*12 - B597))) / (1 - (1 + Lookups!$D$8 / 12) ^ (-$E$17*12)) + 0.05, 2))</f>
        <v/>
      </c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</row>
    <row r="598" spans="1:18" x14ac:dyDescent="0.2">
      <c r="A598" s="7"/>
      <c r="B598" s="19">
        <v>536</v>
      </c>
      <c r="C598" s="19">
        <v>44</v>
      </c>
      <c r="D598" s="20" t="str">
        <f>IF(B598&gt;$E$17*12,"",ROUND($E$16 * (1 - (1 + Lookups!$D$8 / 12) ^ (-($E$17*12 - B598))) / (1 - (1 + Lookups!$D$8 / 12) ^ (-$E$17*12)) + 0.05, 2))</f>
        <v/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</row>
    <row r="599" spans="1:18" x14ac:dyDescent="0.2">
      <c r="A599" s="7"/>
      <c r="B599" s="19">
        <v>537</v>
      </c>
      <c r="C599" s="19">
        <v>44</v>
      </c>
      <c r="D599" s="20" t="str">
        <f>IF(B599&gt;$E$17*12,"",ROUND($E$16 * (1 - (1 + Lookups!$D$8 / 12) ^ (-($E$17*12 - B599))) / (1 - (1 + Lookups!$D$8 / 12) ^ (-$E$17*12)) + 0.05, 2))</f>
        <v/>
      </c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</row>
    <row r="600" spans="1:18" x14ac:dyDescent="0.2">
      <c r="A600" s="7"/>
      <c r="B600" s="19">
        <v>538</v>
      </c>
      <c r="C600" s="19">
        <v>44</v>
      </c>
      <c r="D600" s="20" t="str">
        <f>IF(B600&gt;$E$17*12,"",ROUND($E$16 * (1 - (1 + Lookups!$D$8 / 12) ^ (-($E$17*12 - B600))) / (1 - (1 + Lookups!$D$8 / 12) ^ (-$E$17*12)) + 0.05, 2))</f>
        <v/>
      </c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</row>
    <row r="601" spans="1:18" x14ac:dyDescent="0.2">
      <c r="A601" s="7"/>
      <c r="B601" s="19">
        <v>539</v>
      </c>
      <c r="C601" s="19">
        <v>44</v>
      </c>
      <c r="D601" s="20" t="str">
        <f>IF(B601&gt;$E$17*12,"",ROUND($E$16 * (1 - (1 + Lookups!$D$8 / 12) ^ (-($E$17*12 - B601))) / (1 - (1 + Lookups!$D$8 / 12) ^ (-$E$17*12)) + 0.05, 2))</f>
        <v/>
      </c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</row>
    <row r="602" spans="1:18" x14ac:dyDescent="0.2">
      <c r="A602" s="7"/>
      <c r="B602" s="19">
        <v>540</v>
      </c>
      <c r="C602" s="19">
        <v>45</v>
      </c>
      <c r="D602" s="20" t="str">
        <f>IF(B602&gt;$E$17*12,"",ROUND($E$16 * (1 - (1 + Lookups!$D$8 / 12) ^ (-($E$17*12 - B602))) / (1 - (1 + Lookups!$D$8 / 12) ^ (-$E$17*12)) + 0.05, 2))</f>
        <v/>
      </c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</row>
    <row r="603" spans="1:18" x14ac:dyDescent="0.2">
      <c r="A603" s="7"/>
      <c r="B603" s="19">
        <v>541</v>
      </c>
      <c r="C603" s="19">
        <v>45</v>
      </c>
      <c r="D603" s="20" t="str">
        <f>IF(B603&gt;$E$17*12,"",ROUND($E$16 * (1 - (1 + Lookups!$D$8 / 12) ^ (-($E$17*12 - B603))) / (1 - (1 + Lookups!$D$8 / 12) ^ (-$E$17*12)) + 0.05, 2))</f>
        <v/>
      </c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</row>
    <row r="604" spans="1:18" x14ac:dyDescent="0.2">
      <c r="A604" s="7"/>
      <c r="B604" s="19">
        <v>542</v>
      </c>
      <c r="C604" s="19">
        <v>45</v>
      </c>
      <c r="D604" s="20" t="str">
        <f>IF(B604&gt;$E$17*12,"",ROUND($E$16 * (1 - (1 + Lookups!$D$8 / 12) ^ (-($E$17*12 - B604))) / (1 - (1 + Lookups!$D$8 / 12) ^ (-$E$17*12)) + 0.05, 2))</f>
        <v/>
      </c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</row>
    <row r="605" spans="1:18" x14ac:dyDescent="0.2">
      <c r="A605" s="7"/>
      <c r="B605" s="19">
        <v>543</v>
      </c>
      <c r="C605" s="19">
        <v>45</v>
      </c>
      <c r="D605" s="20" t="str">
        <f>IF(B605&gt;$E$17*12,"",ROUND($E$16 * (1 - (1 + Lookups!$D$8 / 12) ^ (-($E$17*12 - B605))) / (1 - (1 + Lookups!$D$8 / 12) ^ (-$E$17*12)) + 0.05, 2))</f>
        <v/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</row>
    <row r="606" spans="1:18" x14ac:dyDescent="0.2">
      <c r="A606" s="7"/>
      <c r="B606" s="19">
        <v>544</v>
      </c>
      <c r="C606" s="19">
        <v>45</v>
      </c>
      <c r="D606" s="20" t="str">
        <f>IF(B606&gt;$E$17*12,"",ROUND($E$16 * (1 - (1 + Lookups!$D$8 / 12) ^ (-($E$17*12 - B606))) / (1 - (1 + Lookups!$D$8 / 12) ^ (-$E$17*12)) + 0.05, 2))</f>
        <v/>
      </c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</row>
    <row r="607" spans="1:18" x14ac:dyDescent="0.2">
      <c r="A607" s="7"/>
      <c r="B607" s="19">
        <v>545</v>
      </c>
      <c r="C607" s="19">
        <v>45</v>
      </c>
      <c r="D607" s="20" t="str">
        <f>IF(B607&gt;$E$17*12,"",ROUND($E$16 * (1 - (1 + Lookups!$D$8 / 12) ^ (-($E$17*12 - B607))) / (1 - (1 + Lookups!$D$8 / 12) ^ (-$E$17*12)) + 0.05, 2))</f>
        <v/>
      </c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</row>
    <row r="608" spans="1:18" x14ac:dyDescent="0.2">
      <c r="A608" s="7"/>
      <c r="B608" s="19">
        <v>546</v>
      </c>
      <c r="C608" s="19">
        <v>45</v>
      </c>
      <c r="D608" s="20" t="str">
        <f>IF(B608&gt;$E$17*12,"",ROUND($E$16 * (1 - (1 + Lookups!$D$8 / 12) ^ (-($E$17*12 - B608))) / (1 - (1 + Lookups!$D$8 / 12) ^ (-$E$17*12)) + 0.05, 2))</f>
        <v/>
      </c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</row>
    <row r="609" spans="1:18" x14ac:dyDescent="0.2">
      <c r="A609" s="7"/>
      <c r="B609" s="19">
        <v>547</v>
      </c>
      <c r="C609" s="19">
        <v>45</v>
      </c>
      <c r="D609" s="20" t="str">
        <f>IF(B609&gt;$E$17*12,"",ROUND($E$16 * (1 - (1 + Lookups!$D$8 / 12) ^ (-($E$17*12 - B609))) / (1 - (1 + Lookups!$D$8 / 12) ^ (-$E$17*12)) + 0.05, 2))</f>
        <v/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</row>
    <row r="610" spans="1:18" x14ac:dyDescent="0.2">
      <c r="A610" s="7"/>
      <c r="B610" s="19">
        <v>548</v>
      </c>
      <c r="C610" s="19">
        <v>45</v>
      </c>
      <c r="D610" s="20" t="str">
        <f>IF(B610&gt;$E$17*12,"",ROUND($E$16 * (1 - (1 + Lookups!$D$8 / 12) ^ (-($E$17*12 - B610))) / (1 - (1 + Lookups!$D$8 / 12) ^ (-$E$17*12)) + 0.05, 2))</f>
        <v/>
      </c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</row>
    <row r="611" spans="1:18" x14ac:dyDescent="0.2">
      <c r="A611" s="7"/>
      <c r="B611" s="19">
        <v>549</v>
      </c>
      <c r="C611" s="19">
        <v>45</v>
      </c>
      <c r="D611" s="20" t="str">
        <f>IF(B611&gt;$E$17*12,"",ROUND($E$16 * (1 - (1 + Lookups!$D$8 / 12) ^ (-($E$17*12 - B611))) / (1 - (1 + Lookups!$D$8 / 12) ^ (-$E$17*12)) + 0.05, 2))</f>
        <v/>
      </c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</row>
    <row r="612" spans="1:18" x14ac:dyDescent="0.2">
      <c r="A612" s="7"/>
      <c r="B612" s="19">
        <v>550</v>
      </c>
      <c r="C612" s="19">
        <v>45</v>
      </c>
      <c r="D612" s="20" t="str">
        <f>IF(B612&gt;$E$17*12,"",ROUND($E$16 * (1 - (1 + Lookups!$D$8 / 12) ^ (-($E$17*12 - B612))) / (1 - (1 + Lookups!$D$8 / 12) ^ (-$E$17*12)) + 0.05, 2))</f>
        <v/>
      </c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</row>
    <row r="613" spans="1:18" x14ac:dyDescent="0.2">
      <c r="A613" s="7"/>
      <c r="B613" s="19">
        <v>551</v>
      </c>
      <c r="C613" s="19">
        <v>45</v>
      </c>
      <c r="D613" s="20" t="str">
        <f>IF(B613&gt;$E$17*12,"",ROUND($E$16 * (1 - (1 + Lookups!$D$8 / 12) ^ (-($E$17*12 - B613))) / (1 - (1 + Lookups!$D$8 / 12) ^ (-$E$17*12)) + 0.05, 2))</f>
        <v/>
      </c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</row>
    <row r="614" spans="1:18" x14ac:dyDescent="0.2">
      <c r="A614" s="7"/>
      <c r="B614" s="19">
        <v>552</v>
      </c>
      <c r="C614" s="19">
        <v>46</v>
      </c>
      <c r="D614" s="20" t="str">
        <f>IF(B614&gt;$E$17*12,"",ROUND($E$16 * (1 - (1 + Lookups!$D$8 / 12) ^ (-($E$17*12 - B614))) / (1 - (1 + Lookups!$D$8 / 12) ^ (-$E$17*12)) + 0.05, 2))</f>
        <v/>
      </c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</row>
    <row r="615" spans="1:18" x14ac:dyDescent="0.2">
      <c r="A615" s="7"/>
      <c r="B615" s="19">
        <v>553</v>
      </c>
      <c r="C615" s="19">
        <v>46</v>
      </c>
      <c r="D615" s="20" t="str">
        <f>IF(B615&gt;$E$17*12,"",ROUND($E$16 * (1 - (1 + Lookups!$D$8 / 12) ^ (-($E$17*12 - B615))) / (1 - (1 + Lookups!$D$8 / 12) ^ (-$E$17*12)) + 0.05, 2))</f>
        <v/>
      </c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</row>
    <row r="616" spans="1:18" x14ac:dyDescent="0.2">
      <c r="A616" s="7"/>
      <c r="B616" s="19">
        <v>554</v>
      </c>
      <c r="C616" s="19">
        <v>46</v>
      </c>
      <c r="D616" s="20" t="str">
        <f>IF(B616&gt;$E$17*12,"",ROUND($E$16 * (1 - (1 + Lookups!$D$8 / 12) ^ (-($E$17*12 - B616))) / (1 - (1 + Lookups!$D$8 / 12) ^ (-$E$17*12)) + 0.05, 2))</f>
        <v/>
      </c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</row>
    <row r="617" spans="1:18" x14ac:dyDescent="0.2">
      <c r="A617" s="7"/>
      <c r="B617" s="19">
        <v>555</v>
      </c>
      <c r="C617" s="19">
        <v>46</v>
      </c>
      <c r="D617" s="20" t="str">
        <f>IF(B617&gt;$E$17*12,"",ROUND($E$16 * (1 - (1 + Lookups!$D$8 / 12) ^ (-($E$17*12 - B617))) / (1 - (1 + Lookups!$D$8 / 12) ^ (-$E$17*12)) + 0.05, 2))</f>
        <v/>
      </c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</row>
    <row r="618" spans="1:18" x14ac:dyDescent="0.2">
      <c r="A618" s="7"/>
      <c r="B618" s="19">
        <v>556</v>
      </c>
      <c r="C618" s="19">
        <v>46</v>
      </c>
      <c r="D618" s="20" t="str">
        <f>IF(B618&gt;$E$17*12,"",ROUND($E$16 * (1 - (1 + Lookups!$D$8 / 12) ^ (-($E$17*12 - B618))) / (1 - (1 + Lookups!$D$8 / 12) ^ (-$E$17*12)) + 0.05, 2))</f>
        <v/>
      </c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1:18" x14ac:dyDescent="0.2">
      <c r="A619" s="7"/>
      <c r="B619" s="19">
        <v>557</v>
      </c>
      <c r="C619" s="19">
        <v>46</v>
      </c>
      <c r="D619" s="20" t="str">
        <f>IF(B619&gt;$E$17*12,"",ROUND($E$16 * (1 - (1 + Lookups!$D$8 / 12) ^ (-($E$17*12 - B619))) / (1 - (1 + Lookups!$D$8 / 12) ^ (-$E$17*12)) + 0.05, 2))</f>
        <v/>
      </c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</row>
    <row r="620" spans="1:18" x14ac:dyDescent="0.2">
      <c r="A620" s="7"/>
      <c r="B620" s="19">
        <v>558</v>
      </c>
      <c r="C620" s="19">
        <v>46</v>
      </c>
      <c r="D620" s="20" t="str">
        <f>IF(B620&gt;$E$17*12,"",ROUND($E$16 * (1 - (1 + Lookups!$D$8 / 12) ^ (-($E$17*12 - B620))) / (1 - (1 + Lookups!$D$8 / 12) ^ (-$E$17*12)) + 0.05, 2))</f>
        <v/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</row>
    <row r="621" spans="1:18" x14ac:dyDescent="0.2">
      <c r="A621" s="7"/>
      <c r="B621" s="19">
        <v>559</v>
      </c>
      <c r="C621" s="19">
        <v>46</v>
      </c>
      <c r="D621" s="20" t="str">
        <f>IF(B621&gt;$E$17*12,"",ROUND($E$16 * (1 - (1 + Lookups!$D$8 / 12) ^ (-($E$17*12 - B621))) / (1 - (1 + Lookups!$D$8 / 12) ^ (-$E$17*12)) + 0.05, 2))</f>
        <v/>
      </c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</row>
    <row r="622" spans="1:18" x14ac:dyDescent="0.2">
      <c r="A622" s="7"/>
      <c r="B622" s="19">
        <v>560</v>
      </c>
      <c r="C622" s="19">
        <v>46</v>
      </c>
      <c r="D622" s="20" t="str">
        <f>IF(B622&gt;$E$17*12,"",ROUND($E$16 * (1 - (1 + Lookups!$D$8 / 12) ^ (-($E$17*12 - B622))) / (1 - (1 + Lookups!$D$8 / 12) ^ (-$E$17*12)) + 0.05, 2))</f>
        <v/>
      </c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</row>
    <row r="623" spans="1:18" x14ac:dyDescent="0.2">
      <c r="A623" s="7"/>
      <c r="B623" s="19">
        <v>561</v>
      </c>
      <c r="C623" s="19">
        <v>46</v>
      </c>
      <c r="D623" s="20" t="str">
        <f>IF(B623&gt;$E$17*12,"",ROUND($E$16 * (1 - (1 + Lookups!$D$8 / 12) ^ (-($E$17*12 - B623))) / (1 - (1 + Lookups!$D$8 / 12) ^ (-$E$17*12)) + 0.05, 2))</f>
        <v/>
      </c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</row>
    <row r="624" spans="1:18" x14ac:dyDescent="0.2">
      <c r="A624" s="7"/>
      <c r="B624" s="19">
        <v>562</v>
      </c>
      <c r="C624" s="19">
        <v>46</v>
      </c>
      <c r="D624" s="20" t="str">
        <f>IF(B624&gt;$E$17*12,"",ROUND($E$16 * (1 - (1 + Lookups!$D$8 / 12) ^ (-($E$17*12 - B624))) / (1 - (1 + Lookups!$D$8 / 12) ^ (-$E$17*12)) + 0.05, 2))</f>
        <v/>
      </c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1:18" x14ac:dyDescent="0.2">
      <c r="A625" s="7"/>
      <c r="B625" s="19">
        <v>563</v>
      </c>
      <c r="C625" s="19">
        <v>46</v>
      </c>
      <c r="D625" s="20" t="str">
        <f>IF(B625&gt;$E$17*12,"",ROUND($E$16 * (1 - (1 + Lookups!$D$8 / 12) ^ (-($E$17*12 - B625))) / (1 - (1 + Lookups!$D$8 / 12) ^ (-$E$17*12)) + 0.05, 2))</f>
        <v/>
      </c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26" spans="1:18" x14ac:dyDescent="0.2">
      <c r="A626" s="7"/>
      <c r="B626" s="19">
        <v>564</v>
      </c>
      <c r="C626" s="19">
        <v>47</v>
      </c>
      <c r="D626" s="20" t="str">
        <f>IF(B626&gt;$E$17*12,"",ROUND($E$16 * (1 - (1 + Lookups!$D$8 / 12) ^ (-($E$17*12 - B626))) / (1 - (1 + Lookups!$D$8 / 12) ^ (-$E$17*12)) + 0.05, 2))</f>
        <v/>
      </c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</row>
    <row r="627" spans="1:18" x14ac:dyDescent="0.2">
      <c r="A627" s="7"/>
      <c r="B627" s="19">
        <v>565</v>
      </c>
      <c r="C627" s="19">
        <v>47</v>
      </c>
      <c r="D627" s="20" t="str">
        <f>IF(B627&gt;$E$17*12,"",ROUND($E$16 * (1 - (1 + Lookups!$D$8 / 12) ^ (-($E$17*12 - B627))) / (1 - (1 + Lookups!$D$8 / 12) ^ (-$E$17*12)) + 0.05, 2))</f>
        <v/>
      </c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</row>
    <row r="628" spans="1:18" x14ac:dyDescent="0.2">
      <c r="A628" s="7"/>
      <c r="B628" s="19">
        <v>566</v>
      </c>
      <c r="C628" s="19">
        <v>47</v>
      </c>
      <c r="D628" s="20" t="str">
        <f>IF(B628&gt;$E$17*12,"",ROUND($E$16 * (1 - (1 + Lookups!$D$8 / 12) ^ (-($E$17*12 - B628))) / (1 - (1 + Lookups!$D$8 / 12) ^ (-$E$17*12)) + 0.05, 2))</f>
        <v/>
      </c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</row>
    <row r="629" spans="1:18" x14ac:dyDescent="0.2">
      <c r="A629" s="7"/>
      <c r="B629" s="19">
        <v>567</v>
      </c>
      <c r="C629" s="19">
        <v>47</v>
      </c>
      <c r="D629" s="20" t="str">
        <f>IF(B629&gt;$E$17*12,"",ROUND($E$16 * (1 - (1 + Lookups!$D$8 / 12) ^ (-($E$17*12 - B629))) / (1 - (1 + Lookups!$D$8 / 12) ^ (-$E$17*12)) + 0.05, 2))</f>
        <v/>
      </c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</row>
    <row r="630" spans="1:18" x14ac:dyDescent="0.2">
      <c r="A630" s="7"/>
      <c r="B630" s="19">
        <v>568</v>
      </c>
      <c r="C630" s="19">
        <v>47</v>
      </c>
      <c r="D630" s="20" t="str">
        <f>IF(B630&gt;$E$17*12,"",ROUND($E$16 * (1 - (1 + Lookups!$D$8 / 12) ^ (-($E$17*12 - B630))) / (1 - (1 + Lookups!$D$8 / 12) ^ (-$E$17*12)) + 0.05, 2))</f>
        <v/>
      </c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</row>
    <row r="631" spans="1:18" x14ac:dyDescent="0.2">
      <c r="A631" s="7"/>
      <c r="B631" s="19">
        <v>569</v>
      </c>
      <c r="C631" s="19">
        <v>47</v>
      </c>
      <c r="D631" s="20" t="str">
        <f>IF(B631&gt;$E$17*12,"",ROUND($E$16 * (1 - (1 + Lookups!$D$8 / 12) ^ (-($E$17*12 - B631))) / (1 - (1 + Lookups!$D$8 / 12) ^ (-$E$17*12)) + 0.05, 2))</f>
        <v/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</row>
    <row r="632" spans="1:18" x14ac:dyDescent="0.2">
      <c r="A632" s="7"/>
      <c r="B632" s="19">
        <v>570</v>
      </c>
      <c r="C632" s="19">
        <v>47</v>
      </c>
      <c r="D632" s="20" t="str">
        <f>IF(B632&gt;$E$17*12,"",ROUND($E$16 * (1 - (1 + Lookups!$D$8 / 12) ^ (-($E$17*12 - B632))) / (1 - (1 + Lookups!$D$8 / 12) ^ (-$E$17*12)) + 0.05, 2))</f>
        <v/>
      </c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</row>
    <row r="633" spans="1:18" x14ac:dyDescent="0.2">
      <c r="A633" s="7"/>
      <c r="B633" s="19">
        <v>571</v>
      </c>
      <c r="C633" s="19">
        <v>47</v>
      </c>
      <c r="D633" s="20" t="str">
        <f>IF(B633&gt;$E$17*12,"",ROUND($E$16 * (1 - (1 + Lookups!$D$8 / 12) ^ (-($E$17*12 - B633))) / (1 - (1 + Lookups!$D$8 / 12) ^ (-$E$17*12)) + 0.05, 2))</f>
        <v/>
      </c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</row>
    <row r="634" spans="1:18" x14ac:dyDescent="0.2">
      <c r="A634" s="7"/>
      <c r="B634" s="19">
        <v>572</v>
      </c>
      <c r="C634" s="19">
        <v>47</v>
      </c>
      <c r="D634" s="20" t="str">
        <f>IF(B634&gt;$E$17*12,"",ROUND($E$16 * (1 - (1 + Lookups!$D$8 / 12) ^ (-($E$17*12 - B634))) / (1 - (1 + Lookups!$D$8 / 12) ^ (-$E$17*12)) + 0.05, 2))</f>
        <v/>
      </c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35" spans="1:18" x14ac:dyDescent="0.2">
      <c r="A635" s="7"/>
      <c r="B635" s="19">
        <v>573</v>
      </c>
      <c r="C635" s="19">
        <v>47</v>
      </c>
      <c r="D635" s="20" t="str">
        <f>IF(B635&gt;$E$17*12,"",ROUND($E$16 * (1 - (1 + Lookups!$D$8 / 12) ^ (-($E$17*12 - B635))) / (1 - (1 + Lookups!$D$8 / 12) ^ (-$E$17*12)) + 0.05, 2))</f>
        <v/>
      </c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1:18" x14ac:dyDescent="0.2">
      <c r="A636" s="7"/>
      <c r="B636" s="19">
        <v>574</v>
      </c>
      <c r="C636" s="19">
        <v>47</v>
      </c>
      <c r="D636" s="20" t="str">
        <f>IF(B636&gt;$E$17*12,"",ROUND($E$16 * (1 - (1 + Lookups!$D$8 / 12) ^ (-($E$17*12 - B636))) / (1 - (1 + Lookups!$D$8 / 12) ^ (-$E$17*12)) + 0.05, 2))</f>
        <v/>
      </c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</row>
    <row r="637" spans="1:18" x14ac:dyDescent="0.2">
      <c r="A637" s="7"/>
      <c r="B637" s="19">
        <v>575</v>
      </c>
      <c r="C637" s="19">
        <v>47</v>
      </c>
      <c r="D637" s="20" t="str">
        <f>IF(B637&gt;$E$17*12,"",ROUND($E$16 * (1 - (1 + Lookups!$D$8 / 12) ^ (-($E$17*12 - B637))) / (1 - (1 + Lookups!$D$8 / 12) ^ (-$E$17*12)) + 0.05, 2))</f>
        <v/>
      </c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</row>
    <row r="638" spans="1:18" x14ac:dyDescent="0.2">
      <c r="A638" s="7"/>
      <c r="B638" s="19">
        <v>576</v>
      </c>
      <c r="C638" s="19">
        <v>48</v>
      </c>
      <c r="D638" s="20" t="str">
        <f>IF(B638&gt;$E$17*12,"",ROUND($E$16 * (1 - (1 + Lookups!$D$8 / 12) ^ (-($E$17*12 - B638))) / (1 - (1 + Lookups!$D$8 / 12) ^ (-$E$17*12)) + 0.05, 2))</f>
        <v/>
      </c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</row>
    <row r="639" spans="1:18" x14ac:dyDescent="0.2">
      <c r="A639" s="7"/>
      <c r="B639" s="19">
        <v>577</v>
      </c>
      <c r="C639" s="19">
        <v>48</v>
      </c>
      <c r="D639" s="20" t="str">
        <f>IF(B639&gt;$E$17*12,"",ROUND($E$16 * (1 - (1 + Lookups!$D$8 / 12) ^ (-($E$17*12 - B639))) / (1 - (1 + Lookups!$D$8 / 12) ^ (-$E$17*12)) + 0.05, 2))</f>
        <v/>
      </c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</row>
    <row r="640" spans="1:18" x14ac:dyDescent="0.2">
      <c r="A640" s="7"/>
      <c r="B640" s="19">
        <v>578</v>
      </c>
      <c r="C640" s="19">
        <v>48</v>
      </c>
      <c r="D640" s="20" t="str">
        <f>IF(B640&gt;$E$17*12,"",ROUND($E$16 * (1 - (1 + Lookups!$D$8 / 12) ^ (-($E$17*12 - B640))) / (1 - (1 + Lookups!$D$8 / 12) ^ (-$E$17*12)) + 0.05, 2))</f>
        <v/>
      </c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1:18" x14ac:dyDescent="0.2">
      <c r="A641" s="7"/>
      <c r="B641" s="19">
        <v>579</v>
      </c>
      <c r="C641" s="19">
        <v>48</v>
      </c>
      <c r="D641" s="20" t="str">
        <f>IF(B641&gt;$E$17*12,"",ROUND($E$16 * (1 - (1 + Lookups!$D$8 / 12) ^ (-($E$17*12 - B641))) / (1 - (1 + Lookups!$D$8 / 12) ^ (-$E$17*12)) + 0.05, 2))</f>
        <v/>
      </c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</row>
    <row r="642" spans="1:18" x14ac:dyDescent="0.2">
      <c r="A642" s="7"/>
      <c r="B642" s="19">
        <v>580</v>
      </c>
      <c r="C642" s="19">
        <v>48</v>
      </c>
      <c r="D642" s="20" t="str">
        <f>IF(B642&gt;$E$17*12,"",ROUND($E$16 * (1 - (1 + Lookups!$D$8 / 12) ^ (-($E$17*12 - B642))) / (1 - (1 + Lookups!$D$8 / 12) ^ (-$E$17*12)) + 0.05, 2))</f>
        <v/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1:18" x14ac:dyDescent="0.2">
      <c r="A643" s="7"/>
      <c r="B643" s="19">
        <v>581</v>
      </c>
      <c r="C643" s="19">
        <v>48</v>
      </c>
      <c r="D643" s="20" t="str">
        <f>IF(B643&gt;$E$17*12,"",ROUND($E$16 * (1 - (1 + Lookups!$D$8 / 12) ^ (-($E$17*12 - B643))) / (1 - (1 + Lookups!$D$8 / 12) ^ (-$E$17*12)) + 0.05, 2))</f>
        <v/>
      </c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1:18" x14ac:dyDescent="0.2">
      <c r="A644" s="7"/>
      <c r="B644" s="19">
        <v>582</v>
      </c>
      <c r="C644" s="19">
        <v>48</v>
      </c>
      <c r="D644" s="20" t="str">
        <f>IF(B644&gt;$E$17*12,"",ROUND($E$16 * (1 - (1 + Lookups!$D$8 / 12) ^ (-($E$17*12 - B644))) / (1 - (1 + Lookups!$D$8 / 12) ^ (-$E$17*12)) + 0.05, 2))</f>
        <v/>
      </c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1:18" x14ac:dyDescent="0.2">
      <c r="A645" s="7"/>
      <c r="B645" s="19">
        <v>583</v>
      </c>
      <c r="C645" s="19">
        <v>48</v>
      </c>
      <c r="D645" s="20" t="str">
        <f>IF(B645&gt;$E$17*12,"",ROUND($E$16 * (1 - (1 + Lookups!$D$8 / 12) ^ (-($E$17*12 - B645))) / (1 - (1 + Lookups!$D$8 / 12) ^ (-$E$17*12)) + 0.05, 2))</f>
        <v/>
      </c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1:18" x14ac:dyDescent="0.2">
      <c r="A646" s="7"/>
      <c r="B646" s="19">
        <v>584</v>
      </c>
      <c r="C646" s="19">
        <v>48</v>
      </c>
      <c r="D646" s="20" t="str">
        <f>IF(B646&gt;$E$17*12,"",ROUND($E$16 * (1 - (1 + Lookups!$D$8 / 12) ^ (-($E$17*12 - B646))) / (1 - (1 + Lookups!$D$8 / 12) ^ (-$E$17*12)) + 0.05, 2))</f>
        <v/>
      </c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x14ac:dyDescent="0.2">
      <c r="A647" s="7"/>
      <c r="B647" s="19">
        <v>585</v>
      </c>
      <c r="C647" s="19">
        <v>48</v>
      </c>
      <c r="D647" s="20" t="str">
        <f>IF(B647&gt;$E$17*12,"",ROUND($E$16 * (1 - (1 + Lookups!$D$8 / 12) ^ (-($E$17*12 - B647))) / (1 - (1 + Lookups!$D$8 / 12) ^ (-$E$17*12)) + 0.05, 2))</f>
        <v/>
      </c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1:18" x14ac:dyDescent="0.2">
      <c r="A648" s="7"/>
      <c r="B648" s="19">
        <v>586</v>
      </c>
      <c r="C648" s="19">
        <v>48</v>
      </c>
      <c r="D648" s="20" t="str">
        <f>IF(B648&gt;$E$17*12,"",ROUND($E$16 * (1 - (1 + Lookups!$D$8 / 12) ^ (-($E$17*12 - B648))) / (1 - (1 + Lookups!$D$8 / 12) ^ (-$E$17*12)) + 0.05, 2))</f>
        <v/>
      </c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1:18" x14ac:dyDescent="0.2">
      <c r="A649" s="7"/>
      <c r="B649" s="19">
        <v>587</v>
      </c>
      <c r="C649" s="19">
        <v>48</v>
      </c>
      <c r="D649" s="20" t="str">
        <f>IF(B649&gt;$E$17*12,"",ROUND($E$16 * (1 - (1 + Lookups!$D$8 / 12) ^ (-($E$17*12 - B649))) / (1 - (1 + Lookups!$D$8 / 12) ^ (-$E$17*12)) + 0.05, 2))</f>
        <v/>
      </c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1:18" x14ac:dyDescent="0.2">
      <c r="A650" s="7"/>
      <c r="B650" s="19">
        <v>588</v>
      </c>
      <c r="C650" s="19">
        <v>49</v>
      </c>
      <c r="D650" s="20" t="str">
        <f>IF(B650&gt;$E$17*12,"",ROUND($E$16 * (1 - (1 + Lookups!$D$8 / 12) ^ (-($E$17*12 - B650))) / (1 - (1 + Lookups!$D$8 / 12) ^ (-$E$17*12)) + 0.05, 2))</f>
        <v/>
      </c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</row>
    <row r="651" spans="1:18" x14ac:dyDescent="0.2">
      <c r="A651" s="7"/>
      <c r="B651" s="19">
        <v>589</v>
      </c>
      <c r="C651" s="19">
        <v>49</v>
      </c>
      <c r="D651" s="20" t="str">
        <f>IF(B651&gt;$E$17*12,"",ROUND($E$16 * (1 - (1 + Lookups!$D$8 / 12) ^ (-($E$17*12 - B651))) / (1 - (1 + Lookups!$D$8 / 12) ^ (-$E$17*12)) + 0.05, 2))</f>
        <v/>
      </c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</row>
    <row r="652" spans="1:18" x14ac:dyDescent="0.2">
      <c r="A652" s="7"/>
      <c r="B652" s="19">
        <v>590</v>
      </c>
      <c r="C652" s="19">
        <v>49</v>
      </c>
      <c r="D652" s="20" t="str">
        <f>IF(B652&gt;$E$17*12,"",ROUND($E$16 * (1 - (1 + Lookups!$D$8 / 12) ^ (-($E$17*12 - B652))) / (1 - (1 + Lookups!$D$8 / 12) ^ (-$E$17*12)) + 0.05, 2))</f>
        <v/>
      </c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</row>
    <row r="653" spans="1:18" x14ac:dyDescent="0.2">
      <c r="A653" s="7"/>
      <c r="B653" s="19">
        <v>591</v>
      </c>
      <c r="C653" s="19">
        <v>49</v>
      </c>
      <c r="D653" s="20" t="str">
        <f>IF(B653&gt;$E$17*12,"",ROUND($E$16 * (1 - (1 + Lookups!$D$8 / 12) ^ (-($E$17*12 - B653))) / (1 - (1 + Lookups!$D$8 / 12) ^ (-$E$17*12)) + 0.05, 2))</f>
        <v/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</row>
    <row r="654" spans="1:18" x14ac:dyDescent="0.2">
      <c r="A654" s="7"/>
      <c r="B654" s="19">
        <v>592</v>
      </c>
      <c r="C654" s="19">
        <v>49</v>
      </c>
      <c r="D654" s="20" t="str">
        <f>IF(B654&gt;$E$17*12,"",ROUND($E$16 * (1 - (1 + Lookups!$D$8 / 12) ^ (-($E$17*12 - B654))) / (1 - (1 + Lookups!$D$8 / 12) ^ (-$E$17*12)) + 0.05, 2))</f>
        <v/>
      </c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</row>
    <row r="655" spans="1:18" x14ac:dyDescent="0.2">
      <c r="A655" s="7"/>
      <c r="B655" s="19">
        <v>593</v>
      </c>
      <c r="C655" s="19">
        <v>49</v>
      </c>
      <c r="D655" s="20" t="str">
        <f>IF(B655&gt;$E$17*12,"",ROUND($E$16 * (1 - (1 + Lookups!$D$8 / 12) ^ (-($E$17*12 - B655))) / (1 - (1 + Lookups!$D$8 / 12) ^ (-$E$17*12)) + 0.05, 2))</f>
        <v/>
      </c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</row>
    <row r="656" spans="1:18" x14ac:dyDescent="0.2">
      <c r="A656" s="7"/>
      <c r="B656" s="19">
        <v>594</v>
      </c>
      <c r="C656" s="19">
        <v>49</v>
      </c>
      <c r="D656" s="20" t="str">
        <f>IF(B656&gt;$E$17*12,"",ROUND($E$16 * (1 - (1 + Lookups!$D$8 / 12) ^ (-($E$17*12 - B656))) / (1 - (1 + Lookups!$D$8 / 12) ^ (-$E$17*12)) + 0.05, 2))</f>
        <v/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</row>
    <row r="657" spans="1:18" x14ac:dyDescent="0.2">
      <c r="A657" s="7"/>
      <c r="B657" s="19">
        <v>595</v>
      </c>
      <c r="C657" s="19">
        <v>49</v>
      </c>
      <c r="D657" s="20" t="str">
        <f>IF(B657&gt;$E$17*12,"",ROUND($E$16 * (1 - (1 + Lookups!$D$8 / 12) ^ (-($E$17*12 - B657))) / (1 - (1 + Lookups!$D$8 / 12) ^ (-$E$17*12)) + 0.05, 2))</f>
        <v/>
      </c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</row>
    <row r="658" spans="1:18" x14ac:dyDescent="0.2">
      <c r="A658" s="7"/>
      <c r="B658" s="19">
        <v>596</v>
      </c>
      <c r="C658" s="19">
        <v>49</v>
      </c>
      <c r="D658" s="20" t="str">
        <f>IF(B658&gt;$E$17*12,"",ROUND($E$16 * (1 - (1 + Lookups!$D$8 / 12) ^ (-($E$17*12 - B658))) / (1 - (1 + Lookups!$D$8 / 12) ^ (-$E$17*12)) + 0.05, 2))</f>
        <v/>
      </c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</row>
    <row r="659" spans="1:18" x14ac:dyDescent="0.2">
      <c r="A659" s="7"/>
      <c r="B659" s="19">
        <v>597</v>
      </c>
      <c r="C659" s="19">
        <v>49</v>
      </c>
      <c r="D659" s="20" t="str">
        <f>IF(B659&gt;$E$17*12,"",ROUND($E$16 * (1 - (1 + Lookups!$D$8 / 12) ^ (-($E$17*12 - B659))) / (1 - (1 + Lookups!$D$8 / 12) ^ (-$E$17*12)) + 0.05, 2))</f>
        <v/>
      </c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</row>
    <row r="660" spans="1:18" x14ac:dyDescent="0.2">
      <c r="A660" s="7"/>
      <c r="B660" s="19">
        <v>598</v>
      </c>
      <c r="C660" s="19">
        <v>49</v>
      </c>
      <c r="D660" s="20" t="str">
        <f>IF(B660&gt;$E$17*12,"",ROUND($E$16 * (1 - (1 + Lookups!$D$8 / 12) ^ (-($E$17*12 - B660))) / (1 - (1 + Lookups!$D$8 / 12) ^ (-$E$17*12)) + 0.05, 2))</f>
        <v/>
      </c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</row>
    <row r="661" spans="1:18" x14ac:dyDescent="0.2">
      <c r="A661" s="7"/>
      <c r="B661" s="19">
        <v>599</v>
      </c>
      <c r="C661" s="19">
        <v>49</v>
      </c>
      <c r="D661" s="20" t="str">
        <f>IF(B661&gt;$E$17*12,"",ROUND($E$16 * (1 - (1 + Lookups!$D$8 / 12) ^ (-($E$17*12 - B661))) / (1 - (1 + Lookups!$D$8 / 12) ^ (-$E$17*12)) + 0.05, 2))</f>
        <v/>
      </c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</row>
    <row r="662" spans="1:18" x14ac:dyDescent="0.2">
      <c r="A662" s="7"/>
      <c r="B662" s="21">
        <v>600</v>
      </c>
      <c r="C662" s="21">
        <v>50</v>
      </c>
      <c r="D662" s="22" t="str">
        <f>IF(B662&gt;$E$17*12,"",ROUND($E$16 * (1 - (1 + Lookups!$D$8 / 12) ^ (-($E$17*12 - B662))) / (1 - (1 + Lookups!$D$8 / 12) ^ (-$E$17*12)) + 0.05, 2))</f>
        <v/>
      </c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</row>
    <row r="663" spans="1:18" x14ac:dyDescent="0.2">
      <c r="A663" s="7"/>
      <c r="B663" s="21"/>
      <c r="C663" s="21"/>
      <c r="D663" s="22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</row>
  </sheetData>
  <mergeCells count="6">
    <mergeCell ref="B48:Q50"/>
    <mergeCell ref="B51:Q52"/>
    <mergeCell ref="B53:Q53"/>
    <mergeCell ref="B55:Q55"/>
    <mergeCell ref="B10:Q11"/>
    <mergeCell ref="B12:Q13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71" yWindow="289" count="1">
        <x14:dataValidation type="list" showInputMessage="1" showErrorMessage="1" errorTitle="Cannot calculate" error="You must select either 5%, 7%, 8% or 10%" prompt="Select the policy interest rate that matches the decreasing rate of the mortgage - 5%, 7%, 8% or 10%" xr:uid="{00000000-0002-0000-0000-000000000000}">
          <x14:formula1>
            <xm:f>Lookups!$C$4:$C$7</xm:f>
          </x14:formula1>
          <xm:sqref>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2:H55"/>
  <sheetViews>
    <sheetView workbookViewId="0">
      <selection activeCell="D13" sqref="D13"/>
    </sheetView>
  </sheetViews>
  <sheetFormatPr defaultRowHeight="15" x14ac:dyDescent="0.25"/>
  <cols>
    <col min="3" max="3" width="18.140625" bestFit="1" customWidth="1"/>
    <col min="4" max="4" width="24.140625" bestFit="1" customWidth="1"/>
    <col min="8" max="8" width="28.5703125" bestFit="1" customWidth="1"/>
  </cols>
  <sheetData>
    <row r="2" spans="3:8" x14ac:dyDescent="0.25">
      <c r="H2" t="str">
        <f>"Run Down at "&amp;TEXT('DTA calc with dropdown'!E18,"0%")&amp;" Interest Rate"</f>
        <v>Run Down at 10% Interest Rate</v>
      </c>
    </row>
    <row r="3" spans="3:8" x14ac:dyDescent="0.25">
      <c r="C3" s="1" t="s">
        <v>3</v>
      </c>
      <c r="D3" s="1" t="s">
        <v>4</v>
      </c>
      <c r="F3" s="6">
        <v>0</v>
      </c>
      <c r="G3" s="6">
        <f t="shared" ref="G3:G34" ca="1" si="0">IF(H3="","",F3)</f>
        <v>0</v>
      </c>
      <c r="H3" s="5">
        <f ca="1">OFFSET('DTA calc with dropdown'!$D$62,F3,0)</f>
        <v>1000000.05</v>
      </c>
    </row>
    <row r="4" spans="3:8" x14ac:dyDescent="0.25">
      <c r="C4" s="2">
        <v>0.05</v>
      </c>
      <c r="D4" s="3">
        <f>ROUND((((1+C4)^(1/12)-1)*12)*100,2)/100</f>
        <v>4.8899999999999999E-2</v>
      </c>
      <c r="F4" s="6">
        <v>12</v>
      </c>
      <c r="G4" s="6">
        <f t="shared" ca="1" si="0"/>
        <v>12</v>
      </c>
      <c r="H4" s="5">
        <f ca="1">OFFSET('DTA calc with dropdown'!$D$62,F4,0)</f>
        <v>989833.7</v>
      </c>
    </row>
    <row r="5" spans="3:8" x14ac:dyDescent="0.25">
      <c r="C5" s="2">
        <v>7.0000000000000007E-2</v>
      </c>
      <c r="D5" s="3">
        <f t="shared" ref="D5:D7" si="1">ROUND((((1+C5)^(1/12)-1)*12)*100,2)/100</f>
        <v>6.7799999999999999E-2</v>
      </c>
      <c r="F5" s="6">
        <f>F4+12</f>
        <v>24</v>
      </c>
      <c r="G5" s="6">
        <f t="shared" ca="1" si="0"/>
        <v>24</v>
      </c>
      <c r="H5" s="5">
        <f ca="1">OFFSET('DTA calc with dropdown'!$D$62,F5,0)</f>
        <v>978650.6</v>
      </c>
    </row>
    <row r="6" spans="3:8" x14ac:dyDescent="0.25">
      <c r="C6" s="2">
        <v>0.08</v>
      </c>
      <c r="D6" s="3">
        <f t="shared" si="1"/>
        <v>7.7199999999999991E-2</v>
      </c>
      <c r="F6" s="6">
        <f t="shared" ref="F6:F21" si="2">F5+12</f>
        <v>36</v>
      </c>
      <c r="G6" s="6">
        <f t="shared" ca="1" si="0"/>
        <v>36</v>
      </c>
      <c r="H6" s="5">
        <f ca="1">OFFSET('DTA calc with dropdown'!$D$62,F6,0)</f>
        <v>966349.06</v>
      </c>
    </row>
    <row r="7" spans="3:8" x14ac:dyDescent="0.25">
      <c r="C7" s="2">
        <v>0.1</v>
      </c>
      <c r="D7" s="3">
        <f t="shared" si="1"/>
        <v>9.5700000000000007E-2</v>
      </c>
      <c r="F7" s="6">
        <f t="shared" si="2"/>
        <v>48</v>
      </c>
      <c r="G7" s="6">
        <f t="shared" ca="1" si="0"/>
        <v>48</v>
      </c>
      <c r="H7" s="5">
        <f ca="1">OFFSET('DTA calc with dropdown'!$D$62,F7,0)</f>
        <v>952817.23</v>
      </c>
    </row>
    <row r="8" spans="3:8" x14ac:dyDescent="0.25">
      <c r="D8" s="4">
        <f>VLOOKUP('DTA calc with dropdown'!E18,Lookups!C3:D7,2,0)</f>
        <v>9.5700000000000007E-2</v>
      </c>
      <c r="F8" s="6">
        <f t="shared" si="2"/>
        <v>60</v>
      </c>
      <c r="G8" s="6">
        <f t="shared" ca="1" si="0"/>
        <v>60</v>
      </c>
      <c r="H8" s="5">
        <f ca="1">OFFSET('DTA calc with dropdown'!$D$62,F8,0)</f>
        <v>937932.07</v>
      </c>
    </row>
    <row r="9" spans="3:8" x14ac:dyDescent="0.25">
      <c r="F9" s="6">
        <f t="shared" si="2"/>
        <v>72</v>
      </c>
      <c r="G9" s="6">
        <f t="shared" ca="1" si="0"/>
        <v>72</v>
      </c>
      <c r="H9" s="5">
        <f ca="1">OFFSET('DTA calc with dropdown'!$D$62,F9,0)</f>
        <v>921558.22</v>
      </c>
    </row>
    <row r="10" spans="3:8" x14ac:dyDescent="0.25">
      <c r="F10" s="6">
        <f t="shared" si="2"/>
        <v>84</v>
      </c>
      <c r="G10" s="6">
        <f t="shared" ca="1" si="0"/>
        <v>84</v>
      </c>
      <c r="H10" s="5">
        <f ca="1">OFFSET('DTA calc with dropdown'!$D$62,F10,0)</f>
        <v>903546.8</v>
      </c>
    </row>
    <row r="11" spans="3:8" x14ac:dyDescent="0.25">
      <c r="F11" s="6">
        <f t="shared" si="2"/>
        <v>96</v>
      </c>
      <c r="G11" s="6">
        <f t="shared" ca="1" si="0"/>
        <v>96</v>
      </c>
      <c r="H11" s="5">
        <f ca="1">OFFSET('DTA calc with dropdown'!$D$62,F11,0)</f>
        <v>883734.04</v>
      </c>
    </row>
    <row r="12" spans="3:8" x14ac:dyDescent="0.25">
      <c r="F12" s="6">
        <f t="shared" si="2"/>
        <v>108</v>
      </c>
      <c r="G12" s="6">
        <f t="shared" ca="1" si="0"/>
        <v>108</v>
      </c>
      <c r="H12" s="5">
        <f ca="1">OFFSET('DTA calc with dropdown'!$D$62,F12,0)</f>
        <v>861939.78</v>
      </c>
    </row>
    <row r="13" spans="3:8" x14ac:dyDescent="0.25">
      <c r="F13" s="6">
        <f t="shared" si="2"/>
        <v>120</v>
      </c>
      <c r="G13" s="6">
        <f t="shared" ca="1" si="0"/>
        <v>120</v>
      </c>
      <c r="H13" s="5">
        <f ca="1">OFFSET('DTA calc with dropdown'!$D$62,F13,0)</f>
        <v>837965.85</v>
      </c>
    </row>
    <row r="14" spans="3:8" x14ac:dyDescent="0.25">
      <c r="F14" s="6">
        <f t="shared" si="2"/>
        <v>132</v>
      </c>
      <c r="G14" s="6">
        <f t="shared" ca="1" si="0"/>
        <v>132</v>
      </c>
      <c r="H14" s="5">
        <f ca="1">OFFSET('DTA calc with dropdown'!$D$62,F14,0)</f>
        <v>811594.26</v>
      </c>
    </row>
    <row r="15" spans="3:8" x14ac:dyDescent="0.25">
      <c r="F15" s="6">
        <f t="shared" si="2"/>
        <v>144</v>
      </c>
      <c r="G15" s="6">
        <f t="shared" ca="1" si="0"/>
        <v>144</v>
      </c>
      <c r="H15" s="5">
        <f ca="1">OFFSET('DTA calc with dropdown'!$D$62,F15,0)</f>
        <v>782585.2</v>
      </c>
    </row>
    <row r="16" spans="3:8" x14ac:dyDescent="0.25">
      <c r="F16" s="6">
        <f t="shared" si="2"/>
        <v>156</v>
      </c>
      <c r="G16" s="6">
        <f t="shared" ca="1" si="0"/>
        <v>156</v>
      </c>
      <c r="H16" s="5">
        <f ca="1">OFFSET('DTA calc with dropdown'!$D$62,F16,0)</f>
        <v>750674.92</v>
      </c>
    </row>
    <row r="17" spans="6:8" x14ac:dyDescent="0.25">
      <c r="F17" s="6">
        <f t="shared" si="2"/>
        <v>168</v>
      </c>
      <c r="G17" s="6">
        <f t="shared" ca="1" si="0"/>
        <v>168</v>
      </c>
      <c r="H17" s="5">
        <f ca="1">OFFSET('DTA calc with dropdown'!$D$62,F17,0)</f>
        <v>715573.25</v>
      </c>
    </row>
    <row r="18" spans="6:8" x14ac:dyDescent="0.25">
      <c r="F18" s="6">
        <f t="shared" si="2"/>
        <v>180</v>
      </c>
      <c r="G18" s="6">
        <f t="shared" ca="1" si="0"/>
        <v>180</v>
      </c>
      <c r="H18" s="5">
        <f ca="1">OFFSET('DTA calc with dropdown'!$D$62,F18,0)</f>
        <v>676961.02</v>
      </c>
    </row>
    <row r="19" spans="6:8" x14ac:dyDescent="0.25">
      <c r="F19" s="6">
        <f t="shared" si="2"/>
        <v>192</v>
      </c>
      <c r="G19" s="6">
        <f t="shared" ca="1" si="0"/>
        <v>192</v>
      </c>
      <c r="H19" s="5">
        <f ca="1">OFFSET('DTA calc with dropdown'!$D$62,F19,0)</f>
        <v>634487.13</v>
      </c>
    </row>
    <row r="20" spans="6:8" x14ac:dyDescent="0.25">
      <c r="F20" s="6">
        <f t="shared" si="2"/>
        <v>204</v>
      </c>
      <c r="G20" s="6">
        <f t="shared" ca="1" si="0"/>
        <v>204</v>
      </c>
      <c r="H20" s="5">
        <f ca="1">OFFSET('DTA calc with dropdown'!$D$62,F20,0)</f>
        <v>587765.37</v>
      </c>
    </row>
    <row r="21" spans="6:8" x14ac:dyDescent="0.25">
      <c r="F21" s="6">
        <f t="shared" si="2"/>
        <v>216</v>
      </c>
      <c r="G21" s="6">
        <f t="shared" ca="1" si="0"/>
        <v>216</v>
      </c>
      <c r="H21" s="5">
        <f ca="1">OFFSET('DTA calc with dropdown'!$D$62,F21,0)</f>
        <v>536370.91</v>
      </c>
    </row>
    <row r="22" spans="6:8" x14ac:dyDescent="0.25">
      <c r="F22" s="6">
        <f t="shared" ref="F22:F42" si="3">F21+12</f>
        <v>228</v>
      </c>
      <c r="G22" s="6">
        <f t="shared" ca="1" si="0"/>
        <v>228</v>
      </c>
      <c r="H22" s="5">
        <f ca="1">OFFSET('DTA calc with dropdown'!$D$62,F22,0)</f>
        <v>479836.43</v>
      </c>
    </row>
    <row r="23" spans="6:8" x14ac:dyDescent="0.25">
      <c r="F23" s="6">
        <f t="shared" si="3"/>
        <v>240</v>
      </c>
      <c r="G23" s="6">
        <f t="shared" ca="1" si="0"/>
        <v>240</v>
      </c>
      <c r="H23" s="5">
        <f ca="1">OFFSET('DTA calc with dropdown'!$D$62,F23,0)</f>
        <v>417647.86</v>
      </c>
    </row>
    <row r="24" spans="6:8" x14ac:dyDescent="0.25">
      <c r="F24" s="6">
        <f t="shared" si="3"/>
        <v>252</v>
      </c>
      <c r="G24" s="6">
        <f t="shared" ca="1" si="0"/>
        <v>252</v>
      </c>
      <c r="H24" s="5">
        <f ca="1">OFFSET('DTA calc with dropdown'!$D$62,F24,0)</f>
        <v>349239.73</v>
      </c>
    </row>
    <row r="25" spans="6:8" x14ac:dyDescent="0.25">
      <c r="F25" s="6">
        <f t="shared" si="3"/>
        <v>264</v>
      </c>
      <c r="G25" s="6">
        <f t="shared" ca="1" si="0"/>
        <v>264</v>
      </c>
      <c r="H25" s="5">
        <f ca="1">OFFSET('DTA calc with dropdown'!$D$62,F25,0)</f>
        <v>273990.02</v>
      </c>
    </row>
    <row r="26" spans="6:8" x14ac:dyDescent="0.25">
      <c r="F26" s="6">
        <f t="shared" si="3"/>
        <v>276</v>
      </c>
      <c r="G26" s="6">
        <f t="shared" ca="1" si="0"/>
        <v>276</v>
      </c>
      <c r="H26" s="5">
        <f ca="1">OFFSET('DTA calc with dropdown'!$D$62,F26,0)</f>
        <v>191214.5</v>
      </c>
    </row>
    <row r="27" spans="6:8" x14ac:dyDescent="0.25">
      <c r="F27" s="6">
        <f t="shared" si="3"/>
        <v>288</v>
      </c>
      <c r="G27" s="6">
        <f t="shared" ca="1" si="0"/>
        <v>288</v>
      </c>
      <c r="H27" s="5">
        <f ca="1">OFFSET('DTA calc with dropdown'!$D$62,F27,0)</f>
        <v>100160.49</v>
      </c>
    </row>
    <row r="28" spans="6:8" x14ac:dyDescent="0.25">
      <c r="F28" s="6">
        <f t="shared" si="3"/>
        <v>300</v>
      </c>
      <c r="G28" s="6">
        <f t="shared" ca="1" si="0"/>
        <v>300</v>
      </c>
      <c r="H28" s="5">
        <f ca="1">OFFSET('DTA calc with dropdown'!$D$62,F28,0)</f>
        <v>0.05</v>
      </c>
    </row>
    <row r="29" spans="6:8" x14ac:dyDescent="0.25">
      <c r="F29" s="6">
        <f t="shared" si="3"/>
        <v>312</v>
      </c>
      <c r="G29" s="6" t="str">
        <f t="shared" ca="1" si="0"/>
        <v/>
      </c>
      <c r="H29" s="5" t="str">
        <f ca="1">OFFSET('DTA calc with dropdown'!$D$62,F29,0)</f>
        <v/>
      </c>
    </row>
    <row r="30" spans="6:8" x14ac:dyDescent="0.25">
      <c r="F30" s="6">
        <f t="shared" si="3"/>
        <v>324</v>
      </c>
      <c r="G30" s="6" t="str">
        <f t="shared" ca="1" si="0"/>
        <v/>
      </c>
      <c r="H30" s="5" t="str">
        <f ca="1">OFFSET('DTA calc with dropdown'!$D$62,F30,0)</f>
        <v/>
      </c>
    </row>
    <row r="31" spans="6:8" x14ac:dyDescent="0.25">
      <c r="F31" s="6">
        <f t="shared" si="3"/>
        <v>336</v>
      </c>
      <c r="G31" s="6" t="str">
        <f t="shared" ca="1" si="0"/>
        <v/>
      </c>
      <c r="H31" s="5" t="str">
        <f ca="1">OFFSET('DTA calc with dropdown'!$D$62,F31,0)</f>
        <v/>
      </c>
    </row>
    <row r="32" spans="6:8" x14ac:dyDescent="0.25">
      <c r="F32" s="6">
        <f t="shared" si="3"/>
        <v>348</v>
      </c>
      <c r="G32" s="6" t="str">
        <f t="shared" ca="1" si="0"/>
        <v/>
      </c>
      <c r="H32" s="5" t="str">
        <f ca="1">OFFSET('DTA calc with dropdown'!$D$62,F32,0)</f>
        <v/>
      </c>
    </row>
    <row r="33" spans="6:8" x14ac:dyDescent="0.25">
      <c r="F33" s="6">
        <f t="shared" si="3"/>
        <v>360</v>
      </c>
      <c r="G33" s="6" t="str">
        <f t="shared" ca="1" si="0"/>
        <v/>
      </c>
      <c r="H33" s="5" t="str">
        <f ca="1">OFFSET('DTA calc with dropdown'!$D$62,F33,0)</f>
        <v/>
      </c>
    </row>
    <row r="34" spans="6:8" x14ac:dyDescent="0.25">
      <c r="F34" s="6">
        <f t="shared" si="3"/>
        <v>372</v>
      </c>
      <c r="G34" s="6" t="str">
        <f t="shared" ca="1" si="0"/>
        <v/>
      </c>
      <c r="H34" s="5" t="str">
        <f ca="1">OFFSET('DTA calc with dropdown'!$D$62,F34,0)</f>
        <v/>
      </c>
    </row>
    <row r="35" spans="6:8" x14ac:dyDescent="0.25">
      <c r="F35" s="6">
        <f t="shared" si="3"/>
        <v>384</v>
      </c>
      <c r="G35" s="6" t="str">
        <f t="shared" ref="G35:G53" ca="1" si="4">IF(H35="","",F35)</f>
        <v/>
      </c>
      <c r="H35" s="5" t="str">
        <f ca="1">OFFSET('DTA calc with dropdown'!$D$62,F35,0)</f>
        <v/>
      </c>
    </row>
    <row r="36" spans="6:8" x14ac:dyDescent="0.25">
      <c r="F36" s="6">
        <f t="shared" si="3"/>
        <v>396</v>
      </c>
      <c r="G36" s="6" t="str">
        <f t="shared" ca="1" si="4"/>
        <v/>
      </c>
      <c r="H36" s="5" t="str">
        <f ca="1">OFFSET('DTA calc with dropdown'!$D$62,F36,0)</f>
        <v/>
      </c>
    </row>
    <row r="37" spans="6:8" x14ac:dyDescent="0.25">
      <c r="F37" s="6">
        <f t="shared" si="3"/>
        <v>408</v>
      </c>
      <c r="G37" s="6" t="str">
        <f t="shared" ca="1" si="4"/>
        <v/>
      </c>
      <c r="H37" s="5" t="str">
        <f ca="1">OFFSET('DTA calc with dropdown'!$D$62,F37,0)</f>
        <v/>
      </c>
    </row>
    <row r="38" spans="6:8" x14ac:dyDescent="0.25">
      <c r="F38" s="6">
        <f t="shared" si="3"/>
        <v>420</v>
      </c>
      <c r="G38" s="6" t="str">
        <f t="shared" ca="1" si="4"/>
        <v/>
      </c>
      <c r="H38" s="5" t="str">
        <f ca="1">OFFSET('DTA calc with dropdown'!$D$62,F38,0)</f>
        <v/>
      </c>
    </row>
    <row r="39" spans="6:8" x14ac:dyDescent="0.25">
      <c r="F39" s="6">
        <f t="shared" si="3"/>
        <v>432</v>
      </c>
      <c r="G39" s="6" t="str">
        <f t="shared" ca="1" si="4"/>
        <v/>
      </c>
      <c r="H39" s="5" t="str">
        <f ca="1">OFFSET('DTA calc with dropdown'!$D$62,F39,0)</f>
        <v/>
      </c>
    </row>
    <row r="40" spans="6:8" x14ac:dyDescent="0.25">
      <c r="F40" s="6">
        <f t="shared" si="3"/>
        <v>444</v>
      </c>
      <c r="G40" s="6" t="str">
        <f t="shared" ca="1" si="4"/>
        <v/>
      </c>
      <c r="H40" s="5" t="str">
        <f ca="1">OFFSET('DTA calc with dropdown'!$D$62,F40,0)</f>
        <v/>
      </c>
    </row>
    <row r="41" spans="6:8" x14ac:dyDescent="0.25">
      <c r="F41" s="6">
        <f t="shared" si="3"/>
        <v>456</v>
      </c>
      <c r="G41" s="6" t="str">
        <f t="shared" ca="1" si="4"/>
        <v/>
      </c>
      <c r="H41" s="5" t="str">
        <f ca="1">OFFSET('DTA calc with dropdown'!$D$62,F41,0)</f>
        <v/>
      </c>
    </row>
    <row r="42" spans="6:8" x14ac:dyDescent="0.25">
      <c r="F42" s="6">
        <f t="shared" si="3"/>
        <v>468</v>
      </c>
      <c r="G42" s="6" t="str">
        <f t="shared" ca="1" si="4"/>
        <v/>
      </c>
      <c r="H42" s="5" t="str">
        <f ca="1">OFFSET('DTA calc with dropdown'!$D$62,F42,0)</f>
        <v/>
      </c>
    </row>
    <row r="43" spans="6:8" x14ac:dyDescent="0.25">
      <c r="F43" s="6">
        <f t="shared" ref="F43" si="5">F42+12</f>
        <v>480</v>
      </c>
      <c r="G43" s="6" t="str">
        <f t="shared" ca="1" si="4"/>
        <v/>
      </c>
      <c r="H43" s="5" t="str">
        <f ca="1">OFFSET('DTA calc with dropdown'!$D$62,F43,0)</f>
        <v/>
      </c>
    </row>
    <row r="44" spans="6:8" x14ac:dyDescent="0.25">
      <c r="F44" s="6">
        <f t="shared" ref="F44:F53" si="6">F43+12</f>
        <v>492</v>
      </c>
      <c r="G44" s="6" t="str">
        <f t="shared" ca="1" si="4"/>
        <v/>
      </c>
      <c r="H44" s="5" t="str">
        <f ca="1">OFFSET('DTA calc with dropdown'!$D$62,F44,0)</f>
        <v/>
      </c>
    </row>
    <row r="45" spans="6:8" x14ac:dyDescent="0.25">
      <c r="F45" s="6">
        <f t="shared" si="6"/>
        <v>504</v>
      </c>
      <c r="G45" s="6" t="str">
        <f t="shared" ca="1" si="4"/>
        <v/>
      </c>
      <c r="H45" s="5" t="str">
        <f ca="1">OFFSET('DTA calc with dropdown'!$D$62,F45,0)</f>
        <v/>
      </c>
    </row>
    <row r="46" spans="6:8" x14ac:dyDescent="0.25">
      <c r="F46" s="6">
        <f t="shared" si="6"/>
        <v>516</v>
      </c>
      <c r="G46" s="6" t="str">
        <f t="shared" ca="1" si="4"/>
        <v/>
      </c>
      <c r="H46" s="5" t="str">
        <f ca="1">OFFSET('DTA calc with dropdown'!$D$62,F46,0)</f>
        <v/>
      </c>
    </row>
    <row r="47" spans="6:8" x14ac:dyDescent="0.25">
      <c r="F47" s="6">
        <f t="shared" si="6"/>
        <v>528</v>
      </c>
      <c r="G47" s="6" t="str">
        <f t="shared" ca="1" si="4"/>
        <v/>
      </c>
      <c r="H47" s="5" t="str">
        <f ca="1">OFFSET('DTA calc with dropdown'!$D$62,F47,0)</f>
        <v/>
      </c>
    </row>
    <row r="48" spans="6:8" x14ac:dyDescent="0.25">
      <c r="F48" s="6">
        <f t="shared" si="6"/>
        <v>540</v>
      </c>
      <c r="G48" s="6" t="str">
        <f t="shared" ca="1" si="4"/>
        <v/>
      </c>
      <c r="H48" s="5" t="str">
        <f ca="1">OFFSET('DTA calc with dropdown'!$D$62,F48,0)</f>
        <v/>
      </c>
    </row>
    <row r="49" spans="6:8" x14ac:dyDescent="0.25">
      <c r="F49" s="6">
        <f t="shared" si="6"/>
        <v>552</v>
      </c>
      <c r="G49" s="6" t="str">
        <f t="shared" ca="1" si="4"/>
        <v/>
      </c>
      <c r="H49" s="5" t="str">
        <f ca="1">OFFSET('DTA calc with dropdown'!$D$62,F49,0)</f>
        <v/>
      </c>
    </row>
    <row r="50" spans="6:8" x14ac:dyDescent="0.25">
      <c r="F50" s="6">
        <f t="shared" si="6"/>
        <v>564</v>
      </c>
      <c r="G50" s="6" t="str">
        <f t="shared" ca="1" si="4"/>
        <v/>
      </c>
      <c r="H50" s="5" t="str">
        <f ca="1">OFFSET('DTA calc with dropdown'!$D$62,F50,0)</f>
        <v/>
      </c>
    </row>
    <row r="51" spans="6:8" x14ac:dyDescent="0.25">
      <c r="F51" s="6">
        <f t="shared" si="6"/>
        <v>576</v>
      </c>
      <c r="G51" s="6" t="str">
        <f t="shared" ca="1" si="4"/>
        <v/>
      </c>
      <c r="H51" s="5" t="str">
        <f ca="1">OFFSET('DTA calc with dropdown'!$D$62,F51,0)</f>
        <v/>
      </c>
    </row>
    <row r="52" spans="6:8" x14ac:dyDescent="0.25">
      <c r="F52" s="6">
        <f t="shared" si="6"/>
        <v>588</v>
      </c>
      <c r="G52" s="6" t="str">
        <f t="shared" ca="1" si="4"/>
        <v/>
      </c>
      <c r="H52" s="5" t="str">
        <f ca="1">OFFSET('DTA calc with dropdown'!$D$62,F52,0)</f>
        <v/>
      </c>
    </row>
    <row r="53" spans="6:8" x14ac:dyDescent="0.25">
      <c r="F53" s="6">
        <f t="shared" si="6"/>
        <v>600</v>
      </c>
      <c r="G53" s="6" t="str">
        <f t="shared" ca="1" si="4"/>
        <v/>
      </c>
      <c r="H53" s="5" t="str">
        <f ca="1">OFFSET('DTA calc with dropdown'!$D$62,F53,0)</f>
        <v/>
      </c>
    </row>
    <row r="54" spans="6:8" x14ac:dyDescent="0.25">
      <c r="F54" s="6"/>
      <c r="G54" s="6"/>
      <c r="H54" s="5"/>
    </row>
    <row r="55" spans="6:8" x14ac:dyDescent="0.25">
      <c r="F55" s="6"/>
      <c r="G55" s="6"/>
      <c r="H55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3ODRlNmQ2NC0yNzJhLTRjMGItYWVmNC03NTAxOTM3ZjFkZjgiIG9yaWdpbj0idXNlclNlbGVjdGVkIj48ZWxlbWVudCB1aWQ9ImlkX2NsYXNzaWZpY2F0aW9uX2ludGVybmFsb25seSIgdmFsdWU9IiIgeG1sbnM9Imh0dHA6Ly93d3cuYm9sZG9uamFtZXMuY29tLzIwMDgvMDEvc2llL2ludGVybmFsL2xhYmVsIiAvPjwvc2lzbD48VXNlck5hbWU+TEFOREdcSlY3MjY4MTwvVXNlck5hbWU+PERhdGVUaW1lPjA4LzAzLzIwMjEgMTE6MzY6NTI8L0RhdGVUaW1lPjxMYWJlbFN0cmluZz5IaWdobHkgQ29uZmlkZW50aWFsPC9MYWJlbFN0cmluZz48L2l0ZW0+PC9sYWJlbEhpc3Rvcnk+</Value>
</WrappedLabelHistory>
</file>

<file path=customXml/item4.xml><?xml version="1.0" encoding="utf-8"?>
<sisl xmlns:xsi="http://www.w3.org/2001/XMLSchema-instance" xmlns:xsd="http://www.w3.org/2001/XMLSchema" xmlns="http://www.boldonjames.com/2008/01/sie/internal/label" sislVersion="0" policy="784e6d64-272a-4c0b-aef4-7501937f1df8" origin="userSelected">
  <element uid="id_classification_internalonly" value=""/>
</sisl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D8BBB4CF0F54280D22709D9D9582C" ma:contentTypeVersion="15" ma:contentTypeDescription="Create a new document." ma:contentTypeScope="" ma:versionID="252617adf132810c3431755095f8e398">
  <xsd:schema xmlns:xsd="http://www.w3.org/2001/XMLSchema" xmlns:xs="http://www.w3.org/2001/XMLSchema" xmlns:p="http://schemas.microsoft.com/office/2006/metadata/properties" xmlns:ns1="http://schemas.microsoft.com/sharepoint/v3" xmlns:ns3="c6f05138-162c-446d-92dc-621f4630d1d3" xmlns:ns4="3b9a9381-768f-4ed3-b1e7-c975729e979d" targetNamespace="http://schemas.microsoft.com/office/2006/metadata/properties" ma:root="true" ma:fieldsID="dbccb2f9e58353bd1fbd775ef97d6616" ns1:_="" ns3:_="" ns4:_="">
    <xsd:import namespace="http://schemas.microsoft.com/sharepoint/v3"/>
    <xsd:import namespace="c6f05138-162c-446d-92dc-621f4630d1d3"/>
    <xsd:import namespace="3b9a9381-768f-4ed3-b1e7-c975729e979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05138-162c-446d-92dc-621f4630d1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a9381-768f-4ed3-b1e7-c975729e9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1978A7-D172-4CE4-A1BD-1C225D2C8E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9A00D7-7DFB-4D9F-8414-B420D3D5B6B2}">
  <ds:schemaRefs>
    <ds:schemaRef ds:uri="http://schemas.microsoft.com/office/2006/metadata/properties"/>
    <ds:schemaRef ds:uri="c6f05138-162c-446d-92dc-621f4630d1d3"/>
    <ds:schemaRef ds:uri="http://purl.org/dc/dcmitype/"/>
    <ds:schemaRef ds:uri="http://www.w3.org/XML/1998/namespace"/>
    <ds:schemaRef ds:uri="http://purl.org/dc/terms/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9a9381-768f-4ed3-b1e7-c975729e979d"/>
  </ds:schemaRefs>
</ds:datastoreItem>
</file>

<file path=customXml/itemProps3.xml><?xml version="1.0" encoding="utf-8"?>
<ds:datastoreItem xmlns:ds="http://schemas.openxmlformats.org/officeDocument/2006/customXml" ds:itemID="{8088B6F5-A40E-48F8-AC67-D7FC4BAB5CCA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8E1C279D-98AD-46A3-96B7-9DF704B66F4E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39D05341-3AB3-4116-8687-617D4BB40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f05138-162c-446d-92dc-621f4630d1d3"/>
    <ds:schemaRef ds:uri="3b9a9381-768f-4ed3-b1e7-c975729e9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DTA calc with dropdown</vt:lpstr>
      <vt:lpstr>Lookups</vt:lpstr>
      <vt:lpstr>'DTA calc with dropdown'!Print_Area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Western</dc:creator>
  <cp:keywords>Highly Confidential</cp:keywords>
  <cp:lastModifiedBy>Vernon, James</cp:lastModifiedBy>
  <cp:lastPrinted>2021-05-07T07:07:49Z</cp:lastPrinted>
  <dcterms:created xsi:type="dcterms:W3CDTF">2021-02-11T17:59:07Z</dcterms:created>
  <dcterms:modified xsi:type="dcterms:W3CDTF">2021-06-08T09:55:58Z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a91ea-2073-4935-a795-8d5add99d027_Enabled">
    <vt:lpwstr>true</vt:lpwstr>
  </property>
  <property fmtid="{D5CDD505-2E9C-101B-9397-08002B2CF9AE}" pid="3" name="MSIP_Label_959a91ea-2073-4935-a795-8d5add99d027_SetDate">
    <vt:lpwstr>2021-02-11T18:19:31Z</vt:lpwstr>
  </property>
  <property fmtid="{D5CDD505-2E9C-101B-9397-08002B2CF9AE}" pid="4" name="MSIP_Label_959a91ea-2073-4935-a795-8d5add99d027_Method">
    <vt:lpwstr>Privileged</vt:lpwstr>
  </property>
  <property fmtid="{D5CDD505-2E9C-101B-9397-08002B2CF9AE}" pid="5" name="MSIP_Label_959a91ea-2073-4935-a795-8d5add99d027_Name">
    <vt:lpwstr>Non-Confidential</vt:lpwstr>
  </property>
  <property fmtid="{D5CDD505-2E9C-101B-9397-08002B2CF9AE}" pid="6" name="MSIP_Label_959a91ea-2073-4935-a795-8d5add99d027_SiteId">
    <vt:lpwstr>d246baab-cc00-4ed2-bc4e-f8a46cbc590d</vt:lpwstr>
  </property>
  <property fmtid="{D5CDD505-2E9C-101B-9397-08002B2CF9AE}" pid="7" name="MSIP_Label_959a91ea-2073-4935-a795-8d5add99d027_ActionId">
    <vt:lpwstr>ff495eb9-f078-4fc7-b02c-6567dbe1770b</vt:lpwstr>
  </property>
  <property fmtid="{D5CDD505-2E9C-101B-9397-08002B2CF9AE}" pid="8" name="MSIP_Label_959a91ea-2073-4935-a795-8d5add99d027_ContentBits">
    <vt:lpwstr>1</vt:lpwstr>
  </property>
  <property fmtid="{D5CDD505-2E9C-101B-9397-08002B2CF9AE}" pid="9" name="docIndexRef">
    <vt:lpwstr>a9020fb4-656a-4174-85d5-7f586b1a4937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policy="784e6d64-272a-4c0b-aef4-7501937f1df8" origin="userSelected" xmlns="http://www.boldonj</vt:lpwstr>
  </property>
  <property fmtid="{D5CDD505-2E9C-101B-9397-08002B2CF9AE}" pid="11" name="bjDocumentLabelXML-0">
    <vt:lpwstr>ames.com/2008/01/sie/internal/label"&gt;&lt;element uid="id_classification_internalonly" value="" /&gt;&lt;/sisl&gt;</vt:lpwstr>
  </property>
  <property fmtid="{D5CDD505-2E9C-101B-9397-08002B2CF9AE}" pid="12" name="bjDocumentSecurityLabel">
    <vt:lpwstr>Highly Confidential</vt:lpwstr>
  </property>
  <property fmtid="{D5CDD505-2E9C-101B-9397-08002B2CF9AE}" pid="13" name="LandG_Classification_UID">
    <vt:lpwstr>0677935e-803c-4c4a-a041-970427a0a218</vt:lpwstr>
  </property>
  <property fmtid="{D5CDD505-2E9C-101B-9397-08002B2CF9AE}" pid="14" name="LandG_Classification">
    <vt:lpwstr>Highly Confidential</vt:lpwstr>
  </property>
  <property fmtid="{D5CDD505-2E9C-101B-9397-08002B2CF9AE}" pid="15" name="bjSaver">
    <vt:lpwstr>TThW/ChGvhEuewI8N5ItgqWv8u2ovOGC</vt:lpwstr>
  </property>
  <property fmtid="{D5CDD505-2E9C-101B-9397-08002B2CF9AE}" pid="16" name="bjLabelHistoryID">
    <vt:lpwstr>{8088B6F5-A40E-48F8-AC67-D7FC4BAB5CCA}</vt:lpwstr>
  </property>
  <property fmtid="{D5CDD505-2E9C-101B-9397-08002B2CF9AE}" pid="17" name="ContentTypeId">
    <vt:lpwstr>0x010100664D8BBB4CF0F54280D22709D9D9582C</vt:lpwstr>
  </property>
</Properties>
</file>