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egalandgeneral-my.sharepoint.com/personal/alex_smith_landg_com/Documents/Desktop/"/>
    </mc:Choice>
  </mc:AlternateContent>
  <xr:revisionPtr revIDLastSave="0" documentId="8_{A1C651C9-F710-448C-958C-D808DC4E89F8}" xr6:coauthVersionLast="47" xr6:coauthVersionMax="47" xr10:uidLastSave="{00000000-0000-0000-0000-000000000000}"/>
  <workbookProtection workbookAlgorithmName="SHA-512" workbookHashValue="n/1RJL9Kx5oV6N9Yf/9fCpvAGtDc7+Yt+zOAVV730vpB7fgmKk5cG92/HukW0ZEjiAsrxnFPXLveXzpciUSNUg==" workbookSaltValue="jSrutzqpO5loOc3JM4435A==" workbookSpinCount="100000" lockStructure="1"/>
  <bookViews>
    <workbookView xWindow="28680" yWindow="-120" windowWidth="29040" windowHeight="15720" xr2:uid="{00000000-000D-0000-FFFF-FFFF00000000}"/>
  </bookViews>
  <sheets>
    <sheet name="DTA calc with dropdown" sheetId="2" r:id="rId1"/>
    <sheet name="Lookups" sheetId="3" state="hidden" r:id="rId2"/>
  </sheets>
  <definedNames>
    <definedName name="Amount1">OFFSET(Lookups!$H$3,0,0,COUNT(Lookups!$H:$H),1)</definedName>
    <definedName name="Month">OFFSET(Lookups!$G$3,0,0,COUNT(Lookups!$G:$G),1)</definedName>
    <definedName name="_xlnm.Print_Area" localSheetId="0">'DTA calc with dropdown'!$A$1:$R$57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3" l="1"/>
  <c r="F5" i="3"/>
  <c r="F6" i="3" s="1"/>
  <c r="F7" i="3" s="1"/>
  <c r="F8" i="3" s="1"/>
  <c r="D5" i="3"/>
  <c r="D6" i="3"/>
  <c r="D7" i="3"/>
  <c r="D8" i="3" s="1"/>
  <c r="D4" i="3"/>
  <c r="D519" i="2" l="1"/>
  <c r="D73" i="2"/>
  <c r="D654" i="2"/>
  <c r="D606" i="2"/>
  <c r="D558" i="2"/>
  <c r="D629" i="2"/>
  <c r="D589" i="2"/>
  <c r="D549" i="2"/>
  <c r="D660" i="2"/>
  <c r="D652" i="2"/>
  <c r="D644" i="2"/>
  <c r="D636" i="2"/>
  <c r="D628" i="2"/>
  <c r="D620" i="2"/>
  <c r="D612" i="2"/>
  <c r="D604" i="2"/>
  <c r="D596" i="2"/>
  <c r="D588" i="2"/>
  <c r="D580" i="2"/>
  <c r="D572" i="2"/>
  <c r="D564" i="2"/>
  <c r="D556" i="2"/>
  <c r="D548" i="2"/>
  <c r="D630" i="2"/>
  <c r="D598" i="2"/>
  <c r="D574" i="2"/>
  <c r="D653" i="2"/>
  <c r="D605" i="2"/>
  <c r="D557" i="2"/>
  <c r="D659" i="2"/>
  <c r="D651" i="2"/>
  <c r="D643" i="2"/>
  <c r="D635" i="2"/>
  <c r="D627" i="2"/>
  <c r="D619" i="2"/>
  <c r="D611" i="2"/>
  <c r="D603" i="2"/>
  <c r="D595" i="2"/>
  <c r="D587" i="2"/>
  <c r="D579" i="2"/>
  <c r="D571" i="2"/>
  <c r="D563" i="2"/>
  <c r="D555" i="2"/>
  <c r="D547" i="2"/>
  <c r="D638" i="2"/>
  <c r="D590" i="2"/>
  <c r="D550" i="2"/>
  <c r="D637" i="2"/>
  <c r="D597" i="2"/>
  <c r="D565" i="2"/>
  <c r="D658" i="2"/>
  <c r="D650" i="2"/>
  <c r="D642" i="2"/>
  <c r="D634" i="2"/>
  <c r="D626" i="2"/>
  <c r="D618" i="2"/>
  <c r="D610" i="2"/>
  <c r="D602" i="2"/>
  <c r="D594" i="2"/>
  <c r="D586" i="2"/>
  <c r="D578" i="2"/>
  <c r="D570" i="2"/>
  <c r="D562" i="2"/>
  <c r="D554" i="2"/>
  <c r="D546" i="2"/>
  <c r="D646" i="2"/>
  <c r="D614" i="2"/>
  <c r="D566" i="2"/>
  <c r="D645" i="2"/>
  <c r="D613" i="2"/>
  <c r="D581" i="2"/>
  <c r="D657" i="2"/>
  <c r="D649" i="2"/>
  <c r="D641" i="2"/>
  <c r="D633" i="2"/>
  <c r="D625" i="2"/>
  <c r="D617" i="2"/>
  <c r="D609" i="2"/>
  <c r="D601" i="2"/>
  <c r="E29" i="2" s="1"/>
  <c r="D593" i="2"/>
  <c r="D585" i="2"/>
  <c r="D577" i="2"/>
  <c r="D569" i="2"/>
  <c r="D561" i="2"/>
  <c r="D553" i="2"/>
  <c r="D545" i="2"/>
  <c r="D622" i="2"/>
  <c r="D582" i="2"/>
  <c r="D661" i="2"/>
  <c r="E30" i="2" s="1"/>
  <c r="D621" i="2"/>
  <c r="D573" i="2"/>
  <c r="D656" i="2"/>
  <c r="D648" i="2"/>
  <c r="D640" i="2"/>
  <c r="D632" i="2"/>
  <c r="D624" i="2"/>
  <c r="D616" i="2"/>
  <c r="D608" i="2"/>
  <c r="D600" i="2"/>
  <c r="D592" i="2"/>
  <c r="D584" i="2"/>
  <c r="D576" i="2"/>
  <c r="D568" i="2"/>
  <c r="D560" i="2"/>
  <c r="D552" i="2"/>
  <c r="D544" i="2"/>
  <c r="D655" i="2"/>
  <c r="D647" i="2"/>
  <c r="D639" i="2"/>
  <c r="D631" i="2"/>
  <c r="D623" i="2"/>
  <c r="D615" i="2"/>
  <c r="D607" i="2"/>
  <c r="D599" i="2"/>
  <c r="D591" i="2"/>
  <c r="D583" i="2"/>
  <c r="D575" i="2"/>
  <c r="D567" i="2"/>
  <c r="D559" i="2"/>
  <c r="D551" i="2"/>
  <c r="D543" i="2"/>
  <c r="D542" i="2"/>
  <c r="D539" i="2"/>
  <c r="D65" i="2"/>
  <c r="D68" i="2"/>
  <c r="D84" i="2"/>
  <c r="D100" i="2"/>
  <c r="D116" i="2"/>
  <c r="D132" i="2"/>
  <c r="D148" i="2"/>
  <c r="D164" i="2"/>
  <c r="D180" i="2"/>
  <c r="D196" i="2"/>
  <c r="D212" i="2"/>
  <c r="D228" i="2"/>
  <c r="D243" i="2"/>
  <c r="D253" i="2"/>
  <c r="D264" i="2"/>
  <c r="D275" i="2"/>
  <c r="D285" i="2"/>
  <c r="D296" i="2"/>
  <c r="D307" i="2"/>
  <c r="D317" i="2"/>
  <c r="D328" i="2"/>
  <c r="D339" i="2"/>
  <c r="D349" i="2"/>
  <c r="D360" i="2"/>
  <c r="D371" i="2"/>
  <c r="D381" i="2"/>
  <c r="D392" i="2"/>
  <c r="D402" i="2"/>
  <c r="D410" i="2"/>
  <c r="D418" i="2"/>
  <c r="D426" i="2"/>
  <c r="D434" i="2"/>
  <c r="D442" i="2"/>
  <c r="D450" i="2"/>
  <c r="D458" i="2"/>
  <c r="D466" i="2"/>
  <c r="D474" i="2"/>
  <c r="D482" i="2"/>
  <c r="D490" i="2"/>
  <c r="D498" i="2"/>
  <c r="D506" i="2"/>
  <c r="D514" i="2"/>
  <c r="D522" i="2"/>
  <c r="D530" i="2"/>
  <c r="D538" i="2"/>
  <c r="D69" i="2"/>
  <c r="D85" i="2"/>
  <c r="D101" i="2"/>
  <c r="D117" i="2"/>
  <c r="D133" i="2"/>
  <c r="D149" i="2"/>
  <c r="D165" i="2"/>
  <c r="D181" i="2"/>
  <c r="E22" i="2" s="1"/>
  <c r="D197" i="2"/>
  <c r="D213" i="2"/>
  <c r="D244" i="2"/>
  <c r="D255" i="2"/>
  <c r="D265" i="2"/>
  <c r="D276" i="2"/>
  <c r="D287" i="2"/>
  <c r="D297" i="2"/>
  <c r="D308" i="2"/>
  <c r="D319" i="2"/>
  <c r="D329" i="2"/>
  <c r="D340" i="2"/>
  <c r="D351" i="2"/>
  <c r="D361" i="2"/>
  <c r="E25" i="2" s="1"/>
  <c r="D372" i="2"/>
  <c r="D383" i="2"/>
  <c r="D393" i="2"/>
  <c r="D403" i="2"/>
  <c r="D411" i="2"/>
  <c r="D419" i="2"/>
  <c r="D427" i="2"/>
  <c r="D435" i="2"/>
  <c r="D443" i="2"/>
  <c r="D451" i="2"/>
  <c r="D459" i="2"/>
  <c r="D467" i="2"/>
  <c r="D475" i="2"/>
  <c r="D483" i="2"/>
  <c r="D491" i="2"/>
  <c r="D499" i="2"/>
  <c r="D507" i="2"/>
  <c r="D515" i="2"/>
  <c r="D523" i="2"/>
  <c r="D229" i="2"/>
  <c r="D76" i="2"/>
  <c r="D92" i="2"/>
  <c r="D108" i="2"/>
  <c r="D124" i="2"/>
  <c r="D140" i="2"/>
  <c r="D156" i="2"/>
  <c r="D172" i="2"/>
  <c r="D188" i="2"/>
  <c r="D204" i="2"/>
  <c r="D220" i="2"/>
  <c r="D236" i="2"/>
  <c r="D248" i="2"/>
  <c r="D259" i="2"/>
  <c r="D269" i="2"/>
  <c r="D280" i="2"/>
  <c r="D291" i="2"/>
  <c r="D301" i="2"/>
  <c r="E24" i="2" s="1"/>
  <c r="D312" i="2"/>
  <c r="D323" i="2"/>
  <c r="D333" i="2"/>
  <c r="D344" i="2"/>
  <c r="D355" i="2"/>
  <c r="D365" i="2"/>
  <c r="D376" i="2"/>
  <c r="D387" i="2"/>
  <c r="D397" i="2"/>
  <c r="D406" i="2"/>
  <c r="D414" i="2"/>
  <c r="D422" i="2"/>
  <c r="D430" i="2"/>
  <c r="D438" i="2"/>
  <c r="D446" i="2"/>
  <c r="D454" i="2"/>
  <c r="D462" i="2"/>
  <c r="D470" i="2"/>
  <c r="D478" i="2"/>
  <c r="D486" i="2"/>
  <c r="D494" i="2"/>
  <c r="D502" i="2"/>
  <c r="D510" i="2"/>
  <c r="D518" i="2"/>
  <c r="D526" i="2"/>
  <c r="D534" i="2"/>
  <c r="D61" i="2"/>
  <c r="H3" i="3" s="1"/>
  <c r="G3" i="3" s="1"/>
  <c r="D77" i="2"/>
  <c r="D93" i="2"/>
  <c r="D109" i="2"/>
  <c r="D125" i="2"/>
  <c r="D141" i="2"/>
  <c r="D157" i="2"/>
  <c r="D173" i="2"/>
  <c r="D189" i="2"/>
  <c r="D205" i="2"/>
  <c r="D221" i="2"/>
  <c r="D237" i="2"/>
  <c r="D249" i="2"/>
  <c r="D260" i="2"/>
  <c r="D271" i="2"/>
  <c r="D281" i="2"/>
  <c r="D292" i="2"/>
  <c r="D303" i="2"/>
  <c r="D313" i="2"/>
  <c r="D324" i="2"/>
  <c r="D335" i="2"/>
  <c r="D345" i="2"/>
  <c r="D356" i="2"/>
  <c r="D367" i="2"/>
  <c r="D377" i="2"/>
  <c r="D388" i="2"/>
  <c r="D399" i="2"/>
  <c r="D407" i="2"/>
  <c r="D415" i="2"/>
  <c r="D423" i="2"/>
  <c r="D431" i="2"/>
  <c r="D439" i="2"/>
  <c r="D447" i="2"/>
  <c r="D455" i="2"/>
  <c r="D463" i="2"/>
  <c r="D471" i="2"/>
  <c r="D479" i="2"/>
  <c r="D487" i="2"/>
  <c r="D535" i="2"/>
  <c r="D511" i="2"/>
  <c r="D531" i="2"/>
  <c r="D503" i="2"/>
  <c r="D527" i="2"/>
  <c r="D495" i="2"/>
  <c r="D537" i="2"/>
  <c r="D529" i="2"/>
  <c r="D521" i="2"/>
  <c r="D517" i="2"/>
  <c r="D509" i="2"/>
  <c r="D501" i="2"/>
  <c r="D493" i="2"/>
  <c r="D425" i="2"/>
  <c r="D417" i="2"/>
  <c r="D413" i="2"/>
  <c r="D409" i="2"/>
  <c r="D405" i="2"/>
  <c r="D401" i="2"/>
  <c r="D396" i="2"/>
  <c r="D391" i="2"/>
  <c r="D385" i="2"/>
  <c r="D380" i="2"/>
  <c r="D375" i="2"/>
  <c r="D369" i="2"/>
  <c r="D364" i="2"/>
  <c r="D359" i="2"/>
  <c r="D353" i="2"/>
  <c r="D348" i="2"/>
  <c r="D343" i="2"/>
  <c r="D337" i="2"/>
  <c r="D332" i="2"/>
  <c r="D327" i="2"/>
  <c r="D321" i="2"/>
  <c r="D316" i="2"/>
  <c r="D311" i="2"/>
  <c r="D305" i="2"/>
  <c r="D300" i="2"/>
  <c r="D295" i="2"/>
  <c r="D289" i="2"/>
  <c r="D284" i="2"/>
  <c r="D279" i="2"/>
  <c r="D273" i="2"/>
  <c r="D268" i="2"/>
  <c r="D263" i="2"/>
  <c r="D257" i="2"/>
  <c r="D252" i="2"/>
  <c r="D247" i="2"/>
  <c r="D241" i="2"/>
  <c r="E23" i="2" s="1"/>
  <c r="D233" i="2"/>
  <c r="D225" i="2"/>
  <c r="D217" i="2"/>
  <c r="D209" i="2"/>
  <c r="D201" i="2"/>
  <c r="D193" i="2"/>
  <c r="D185" i="2"/>
  <c r="D177" i="2"/>
  <c r="D169" i="2"/>
  <c r="D161" i="2"/>
  <c r="D153" i="2"/>
  <c r="D145" i="2"/>
  <c r="D137" i="2"/>
  <c r="D129" i="2"/>
  <c r="D121" i="2"/>
  <c r="E21" i="2" s="1"/>
  <c r="D113" i="2"/>
  <c r="D105" i="2"/>
  <c r="D97" i="2"/>
  <c r="D89" i="2"/>
  <c r="D81" i="2"/>
  <c r="H4" i="3"/>
  <c r="G4" i="3" s="1"/>
  <c r="D62" i="2"/>
  <c r="D66" i="2"/>
  <c r="D70" i="2"/>
  <c r="D74" i="2"/>
  <c r="D78" i="2"/>
  <c r="D82" i="2"/>
  <c r="D86" i="2"/>
  <c r="D90" i="2"/>
  <c r="D94" i="2"/>
  <c r="D98" i="2"/>
  <c r="D102" i="2"/>
  <c r="D106" i="2"/>
  <c r="D110" i="2"/>
  <c r="D114" i="2"/>
  <c r="D118" i="2"/>
  <c r="D122" i="2"/>
  <c r="D126" i="2"/>
  <c r="D130" i="2"/>
  <c r="D134" i="2"/>
  <c r="D138" i="2"/>
  <c r="D142" i="2"/>
  <c r="D146" i="2"/>
  <c r="D150" i="2"/>
  <c r="D154" i="2"/>
  <c r="D158" i="2"/>
  <c r="D162" i="2"/>
  <c r="D166" i="2"/>
  <c r="D170" i="2"/>
  <c r="D174" i="2"/>
  <c r="D178" i="2"/>
  <c r="D182" i="2"/>
  <c r="D186" i="2"/>
  <c r="D190" i="2"/>
  <c r="D194" i="2"/>
  <c r="D198" i="2"/>
  <c r="D202" i="2"/>
  <c r="D206" i="2"/>
  <c r="D210" i="2"/>
  <c r="D214" i="2"/>
  <c r="D218" i="2"/>
  <c r="D222" i="2"/>
  <c r="D226" i="2"/>
  <c r="D230" i="2"/>
  <c r="D234" i="2"/>
  <c r="D238" i="2"/>
  <c r="D242" i="2"/>
  <c r="D246" i="2"/>
  <c r="D250" i="2"/>
  <c r="D254" i="2"/>
  <c r="D258" i="2"/>
  <c r="D262" i="2"/>
  <c r="D266" i="2"/>
  <c r="D270" i="2"/>
  <c r="D274" i="2"/>
  <c r="D278" i="2"/>
  <c r="D282" i="2"/>
  <c r="D286" i="2"/>
  <c r="D290" i="2"/>
  <c r="D294" i="2"/>
  <c r="D298" i="2"/>
  <c r="D302" i="2"/>
  <c r="D306" i="2"/>
  <c r="D310" i="2"/>
  <c r="D314" i="2"/>
  <c r="D318" i="2"/>
  <c r="D322" i="2"/>
  <c r="D326" i="2"/>
  <c r="D330" i="2"/>
  <c r="D334" i="2"/>
  <c r="D338" i="2"/>
  <c r="D342" i="2"/>
  <c r="D346" i="2"/>
  <c r="D350" i="2"/>
  <c r="D354" i="2"/>
  <c r="D358" i="2"/>
  <c r="D362" i="2"/>
  <c r="D366" i="2"/>
  <c r="D370" i="2"/>
  <c r="D374" i="2"/>
  <c r="D378" i="2"/>
  <c r="D382" i="2"/>
  <c r="D386" i="2"/>
  <c r="D390" i="2"/>
  <c r="D394" i="2"/>
  <c r="D398" i="2"/>
  <c r="D63" i="2"/>
  <c r="D67" i="2"/>
  <c r="D71" i="2"/>
  <c r="D75" i="2"/>
  <c r="D79" i="2"/>
  <c r="D83" i="2"/>
  <c r="D87" i="2"/>
  <c r="D91" i="2"/>
  <c r="D95" i="2"/>
  <c r="D99" i="2"/>
  <c r="D103" i="2"/>
  <c r="D107" i="2"/>
  <c r="D111" i="2"/>
  <c r="D115" i="2"/>
  <c r="D119" i="2"/>
  <c r="D123" i="2"/>
  <c r="D127" i="2"/>
  <c r="D131" i="2"/>
  <c r="D135" i="2"/>
  <c r="D139" i="2"/>
  <c r="D143" i="2"/>
  <c r="D147" i="2"/>
  <c r="D151" i="2"/>
  <c r="D155" i="2"/>
  <c r="D159" i="2"/>
  <c r="D163" i="2"/>
  <c r="D167" i="2"/>
  <c r="D171" i="2"/>
  <c r="D175" i="2"/>
  <c r="D179" i="2"/>
  <c r="D183" i="2"/>
  <c r="D187" i="2"/>
  <c r="D191" i="2"/>
  <c r="D195" i="2"/>
  <c r="D199" i="2"/>
  <c r="D203" i="2"/>
  <c r="D207" i="2"/>
  <c r="D211" i="2"/>
  <c r="D215" i="2"/>
  <c r="D219" i="2"/>
  <c r="D223" i="2"/>
  <c r="D227" i="2"/>
  <c r="D231" i="2"/>
  <c r="D235" i="2"/>
  <c r="D239" i="2"/>
  <c r="D541" i="2"/>
  <c r="E28" i="2" s="1"/>
  <c r="D533" i="2"/>
  <c r="D525" i="2"/>
  <c r="D513" i="2"/>
  <c r="D505" i="2"/>
  <c r="D497" i="2"/>
  <c r="D489" i="2"/>
  <c r="D485" i="2"/>
  <c r="D481" i="2"/>
  <c r="E27" i="2" s="1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1" i="2"/>
  <c r="E26" i="2" s="1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5" i="2"/>
  <c r="D389" i="2"/>
  <c r="D384" i="2"/>
  <c r="D379" i="2"/>
  <c r="D373" i="2"/>
  <c r="D368" i="2"/>
  <c r="D363" i="2"/>
  <c r="D357" i="2"/>
  <c r="D352" i="2"/>
  <c r="D347" i="2"/>
  <c r="D341" i="2"/>
  <c r="D336" i="2"/>
  <c r="D331" i="2"/>
  <c r="D325" i="2"/>
  <c r="D320" i="2"/>
  <c r="D315" i="2"/>
  <c r="D309" i="2"/>
  <c r="D304" i="2"/>
  <c r="D299" i="2"/>
  <c r="D293" i="2"/>
  <c r="D288" i="2"/>
  <c r="D283" i="2"/>
  <c r="D277" i="2"/>
  <c r="D272" i="2"/>
  <c r="D267" i="2"/>
  <c r="D261" i="2"/>
  <c r="D256" i="2"/>
  <c r="D251" i="2"/>
  <c r="D245" i="2"/>
  <c r="D240" i="2"/>
  <c r="D232" i="2"/>
  <c r="D224" i="2"/>
  <c r="D216" i="2"/>
  <c r="D208" i="2"/>
  <c r="D200" i="2"/>
  <c r="D192" i="2"/>
  <c r="D184" i="2"/>
  <c r="D176" i="2"/>
  <c r="D168" i="2"/>
  <c r="D160" i="2"/>
  <c r="D152" i="2"/>
  <c r="D144" i="2"/>
  <c r="D136" i="2"/>
  <c r="D128" i="2"/>
  <c r="D120" i="2"/>
  <c r="D112" i="2"/>
  <c r="D104" i="2"/>
  <c r="D96" i="2"/>
  <c r="D88" i="2"/>
  <c r="D80" i="2"/>
  <c r="D72" i="2"/>
  <c r="D64" i="2"/>
  <c r="F9" i="3"/>
  <c r="H7" i="3" l="1"/>
  <c r="G7" i="3" s="1"/>
  <c r="H8" i="3"/>
  <c r="G8" i="3" s="1"/>
  <c r="H6" i="3"/>
  <c r="G6" i="3" s="1"/>
  <c r="H5" i="3"/>
  <c r="G5" i="3" s="1"/>
  <c r="F10" i="3"/>
  <c r="H9" i="3"/>
  <c r="G9" i="3" s="1"/>
  <c r="F11" i="3" l="1"/>
  <c r="H10" i="3"/>
  <c r="G10" i="3" s="1"/>
  <c r="F12" i="3" l="1"/>
  <c r="H11" i="3"/>
  <c r="G11" i="3" s="1"/>
  <c r="H12" i="3" l="1"/>
  <c r="G12" i="3" s="1"/>
  <c r="F13" i="3"/>
  <c r="F14" i="3" l="1"/>
  <c r="H13" i="3"/>
  <c r="G13" i="3" s="1"/>
  <c r="F15" i="3" l="1"/>
  <c r="H14" i="3"/>
  <c r="G14" i="3" s="1"/>
  <c r="F16" i="3" l="1"/>
  <c r="H15" i="3"/>
  <c r="G15" i="3" s="1"/>
  <c r="H16" i="3" l="1"/>
  <c r="G16" i="3" s="1"/>
  <c r="F17" i="3"/>
  <c r="F18" i="3" l="1"/>
  <c r="H17" i="3"/>
  <c r="G17" i="3" s="1"/>
  <c r="F19" i="3" l="1"/>
  <c r="H18" i="3"/>
  <c r="G18" i="3" s="1"/>
  <c r="F20" i="3" l="1"/>
  <c r="H19" i="3"/>
  <c r="G19" i="3" s="1"/>
  <c r="H20" i="3" l="1"/>
  <c r="G20" i="3" s="1"/>
  <c r="F21" i="3"/>
  <c r="H21" i="3" l="1"/>
  <c r="G21" i="3" s="1"/>
  <c r="F22" i="3"/>
  <c r="F23" i="3" l="1"/>
  <c r="H22" i="3"/>
  <c r="G22" i="3" s="1"/>
  <c r="F24" i="3" l="1"/>
  <c r="H23" i="3"/>
  <c r="G23" i="3" s="1"/>
  <c r="H24" i="3" l="1"/>
  <c r="G24" i="3" s="1"/>
  <c r="F25" i="3"/>
  <c r="F26" i="3" l="1"/>
  <c r="H25" i="3"/>
  <c r="G25" i="3" s="1"/>
  <c r="H26" i="3" l="1"/>
  <c r="G26" i="3" s="1"/>
  <c r="F27" i="3"/>
  <c r="H27" i="3" l="1"/>
  <c r="G27" i="3" s="1"/>
  <c r="F28" i="3"/>
  <c r="H28" i="3" l="1"/>
  <c r="G28" i="3" s="1"/>
  <c r="F29" i="3"/>
  <c r="H29" i="3" l="1"/>
  <c r="G29" i="3" s="1"/>
  <c r="F30" i="3"/>
  <c r="H30" i="3" l="1"/>
  <c r="G30" i="3" s="1"/>
  <c r="F31" i="3"/>
  <c r="F32" i="3" l="1"/>
  <c r="H31" i="3"/>
  <c r="G31" i="3" s="1"/>
  <c r="H32" i="3" l="1"/>
  <c r="G32" i="3" s="1"/>
  <c r="F33" i="3"/>
  <c r="F34" i="3" l="1"/>
  <c r="H33" i="3"/>
  <c r="G33" i="3" s="1"/>
  <c r="H34" i="3" l="1"/>
  <c r="G34" i="3" s="1"/>
  <c r="F35" i="3"/>
  <c r="H35" i="3" l="1"/>
  <c r="G35" i="3" s="1"/>
  <c r="F36" i="3"/>
  <c r="H36" i="3" l="1"/>
  <c r="G36" i="3" s="1"/>
  <c r="F37" i="3"/>
  <c r="F38" i="3" l="1"/>
  <c r="H37" i="3"/>
  <c r="G37" i="3" s="1"/>
  <c r="H38" i="3" l="1"/>
  <c r="G38" i="3" s="1"/>
  <c r="F39" i="3"/>
  <c r="H39" i="3" l="1"/>
  <c r="G39" i="3" s="1"/>
  <c r="F40" i="3"/>
  <c r="H40" i="3" l="1"/>
  <c r="G40" i="3" s="1"/>
  <c r="F41" i="3"/>
  <c r="H41" i="3" l="1"/>
  <c r="G41" i="3" s="1"/>
  <c r="F42" i="3"/>
  <c r="F43" i="3" l="1"/>
  <c r="H42" i="3"/>
  <c r="G42" i="3" s="1"/>
  <c r="F44" i="3" l="1"/>
  <c r="H43" i="3"/>
  <c r="G43" i="3" s="1"/>
  <c r="F45" i="3" l="1"/>
  <c r="H44" i="3"/>
  <c r="G44" i="3" s="1"/>
  <c r="F46" i="3" l="1"/>
  <c r="H45" i="3"/>
  <c r="G45" i="3" s="1"/>
  <c r="H46" i="3" l="1"/>
  <c r="G46" i="3" s="1"/>
  <c r="F47" i="3"/>
  <c r="H47" i="3" l="1"/>
  <c r="G47" i="3" s="1"/>
  <c r="F48" i="3"/>
  <c r="H48" i="3" l="1"/>
  <c r="G48" i="3" s="1"/>
  <c r="F49" i="3"/>
  <c r="H49" i="3" l="1"/>
  <c r="G49" i="3" s="1"/>
  <c r="F50" i="3"/>
  <c r="F51" i="3" l="1"/>
  <c r="H50" i="3"/>
  <c r="G50" i="3" s="1"/>
  <c r="H51" i="3" l="1"/>
  <c r="G51" i="3" s="1"/>
  <c r="F52" i="3"/>
  <c r="F53" i="3" l="1"/>
  <c r="H53" i="3" s="1"/>
  <c r="G53" i="3" s="1"/>
  <c r="H52" i="3"/>
  <c r="G52" i="3" s="1"/>
</calcChain>
</file>

<file path=xl/sharedStrings.xml><?xml version="1.0" encoding="utf-8"?>
<sst xmlns="http://schemas.openxmlformats.org/spreadsheetml/2006/main" count="26" uniqueCount="26">
  <si>
    <t>Select Policy Interest Rate</t>
  </si>
  <si>
    <t>Enter Amount of Cover</t>
  </si>
  <si>
    <t>Year</t>
  </si>
  <si>
    <t>Effective Interest Rate p.a</t>
  </si>
  <si>
    <t>Nominal Interest Rate Monthly p.a</t>
  </si>
  <si>
    <t>Month</t>
  </si>
  <si>
    <t>We’ve created this calculator to help you work out how much a plan could potentially pay out at each interest rate in the event of a client’s claim.</t>
  </si>
  <si>
    <t>Amount of Cover</t>
  </si>
  <si>
    <t>This calculator is for professional use and for illustrative purposes only, and should not be relied upon by any private individual or any other person.</t>
  </si>
  <si>
    <t>Please consider the interest rate required, which would normally be the standard variable rate of the lender, NOT an introductory interest rate such as a discounted or fixed rate.</t>
  </si>
  <si>
    <t>Data Tables</t>
  </si>
  <si>
    <t>Amount of cover at 10 years</t>
  </si>
  <si>
    <t>Amount of cover at 15 years</t>
  </si>
  <si>
    <t>Amount of cover at 20 years</t>
  </si>
  <si>
    <t>Amount of cover at 25 years</t>
  </si>
  <si>
    <t>Amount of cover at 30 years</t>
  </si>
  <si>
    <t>Amount of cover at 35 years</t>
  </si>
  <si>
    <t>Amount of cover at 40 years</t>
  </si>
  <si>
    <t>Amount of cover at 45 years</t>
  </si>
  <si>
    <t>Amount of cover at 50 years</t>
  </si>
  <si>
    <t>Decreasing term calculator</t>
  </si>
  <si>
    <t>Enter Length of Cover (years)</t>
  </si>
  <si>
    <t>Amount of cover at 5 years</t>
  </si>
  <si>
    <t>Full breakdown of claims examples for Decreasing Life Insurance products are issued with policy documents.</t>
  </si>
  <si>
    <t>Please note that this calculator is for new business only. For claim calculations on existing plans, please contact your usual L&amp;G representative or find your BDM via our website - https://www.legalandgeneral.com/adviser/protection/contact-us/find-my-bdm/</t>
  </si>
  <si>
    <t>Simply enter the amount of cover, plan term and interest below to see how much the plan could pay in the event of a claim.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</si>
</sst>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4"/>
      <color indexed="63"/>
      <name val="Arial"/>
      <family val="2"/>
    </font>
    <font>
      <sz val="14"/>
      <color rgb="FF343234"/>
      <name val="Arial"/>
      <family val="2"/>
    </font>
    <font>
      <sz val="10"/>
      <color theme="1"/>
      <name val="Arial"/>
      <family val="2"/>
    </font>
    <font>
      <b/>
      <sz val="48"/>
      <color rgb="FF001D6E"/>
      <name val="Libre Baskerville"/>
    </font>
    <font>
      <b/>
      <sz val="12"/>
      <color rgb="FF001D6E"/>
      <name val="Arial"/>
      <family val="2"/>
    </font>
    <font>
      <b/>
      <sz val="14"/>
      <color rgb="FF1D1D1B"/>
      <name val="Nunito Sans Normal"/>
    </font>
    <font>
      <sz val="14"/>
      <color rgb="FF1D1D1B"/>
      <name val="Nunito Sans Normal"/>
    </font>
    <font>
      <sz val="8"/>
      <color theme="1"/>
      <name val="Nunito Sans Normal"/>
    </font>
    <font>
      <sz val="10"/>
      <color rgb="FF343234"/>
      <name val="Nunito Sans Normal"/>
    </font>
    <font>
      <b/>
      <sz val="12"/>
      <color rgb="FF005DBA"/>
      <name val="Nunito Sans Normal"/>
    </font>
    <font>
      <sz val="8"/>
      <color rgb="FF005DBA"/>
      <name val="Nunito Sans Normal"/>
    </font>
    <font>
      <sz val="8"/>
      <color rgb="FF1D1D1B"/>
      <name val="Nunito Sans Normal"/>
    </font>
    <font>
      <b/>
      <sz val="12"/>
      <color theme="0"/>
      <name val="Nunito Sans Normal"/>
    </font>
    <font>
      <sz val="10"/>
      <color rgb="FF1D1D1B"/>
      <name val="Nunito Sans Norm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005DBA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0076D6"/>
      </left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9" fontId="1" fillId="4" borderId="1" xfId="0" applyNumberFormat="1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1" fillId="4" borderId="5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5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5" borderId="0" xfId="0" applyFont="1" applyFill="1" applyAlignment="1">
      <alignment horizontal="left" vertical="center" wrapText="1"/>
    </xf>
    <xf numFmtId="0" fontId="8" fillId="5" borderId="9" xfId="0" applyFont="1" applyFill="1" applyBorder="1" applyAlignment="1">
      <alignment horizontal="center"/>
    </xf>
    <xf numFmtId="164" fontId="8" fillId="5" borderId="9" xfId="0" applyNumberFormat="1" applyFont="1" applyFill="1" applyBorder="1" applyAlignment="1">
      <alignment horizontal="center"/>
    </xf>
    <xf numFmtId="0" fontId="6" fillId="5" borderId="0" xfId="0" applyFont="1" applyFill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3" fillId="5" borderId="0" xfId="0" applyFont="1" applyFill="1"/>
    <xf numFmtId="164" fontId="14" fillId="2" borderId="6" xfId="0" applyNumberFormat="1" applyFont="1" applyFill="1" applyBorder="1" applyAlignment="1" applyProtection="1">
      <alignment vertical="center"/>
      <protection locked="0"/>
    </xf>
    <xf numFmtId="3" fontId="14" fillId="2" borderId="6" xfId="0" applyNumberFormat="1" applyFont="1" applyFill="1" applyBorder="1" applyAlignment="1" applyProtection="1">
      <alignment vertical="center"/>
      <protection locked="0"/>
    </xf>
    <xf numFmtId="9" fontId="14" fillId="2" borderId="6" xfId="1" applyFont="1" applyFill="1" applyBorder="1" applyAlignment="1" applyProtection="1">
      <alignment vertical="center"/>
      <protection locked="0"/>
    </xf>
    <xf numFmtId="0" fontId="15" fillId="5" borderId="0" xfId="0" applyFont="1" applyFill="1" applyAlignment="1">
      <alignment horizontal="left" vertical="center"/>
    </xf>
    <xf numFmtId="0" fontId="16" fillId="5" borderId="0" xfId="0" applyFont="1" applyFill="1"/>
    <xf numFmtId="0" fontId="12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vertical="top" wrapText="1"/>
    </xf>
    <xf numFmtId="0" fontId="17" fillId="5" borderId="0" xfId="0" applyFont="1" applyFill="1"/>
    <xf numFmtId="0" fontId="18" fillId="6" borderId="0" xfId="0" applyFont="1" applyFill="1" applyAlignment="1">
      <alignment horizontal="center" vertical="center"/>
    </xf>
    <xf numFmtId="0" fontId="19" fillId="5" borderId="7" xfId="0" applyFont="1" applyFill="1" applyBorder="1" applyAlignment="1">
      <alignment horizontal="center"/>
    </xf>
    <xf numFmtId="164" fontId="19" fillId="5" borderId="7" xfId="0" applyNumberFormat="1" applyFont="1" applyFill="1" applyBorder="1" applyAlignment="1">
      <alignment horizontal="center"/>
    </xf>
    <xf numFmtId="0" fontId="19" fillId="5" borderId="8" xfId="0" applyFont="1" applyFill="1" applyBorder="1" applyAlignment="1">
      <alignment horizontal="center"/>
    </xf>
    <xf numFmtId="164" fontId="19" fillId="5" borderId="8" xfId="0" applyNumberFormat="1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164" fontId="19" fillId="5" borderId="9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1D6E"/>
      <color rgb="FF1D1D1B"/>
      <color rgb="FF005DBA"/>
      <color rgb="FF42AEEA"/>
      <color rgb="FF0063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latin typeface="Nunito Sans Normal" pitchFamily="2" charset="0"/>
              </a:rPr>
              <a:t>Run Down at 10% Interest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20857390192011"/>
          <c:y val="8.9757544896570285E-2"/>
          <c:w val="0.84838359884918813"/>
          <c:h val="0.8221463885992466"/>
        </c:manualLayout>
      </c:layout>
      <c:lineChart>
        <c:grouping val="standard"/>
        <c:varyColors val="0"/>
        <c:ser>
          <c:idx val="0"/>
          <c:order val="0"/>
          <c:tx>
            <c:strRef>
              <c:f>Lookups!$H$2</c:f>
              <c:strCache>
                <c:ptCount val="1"/>
                <c:pt idx="0">
                  <c:v>Run Down at 7% Interest Rate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numRef>
              <c:f>[0]!Month</c:f>
              <c:numCache>
                <c:formatCode>General</c:formatCode>
                <c:ptCount val="41"/>
                <c:pt idx="0">
                  <c:v>0</c:v>
                </c:pt>
                <c:pt idx="1">
                  <c:v>12</c:v>
                </c:pt>
                <c:pt idx="2">
                  <c:v>24</c:v>
                </c:pt>
                <c:pt idx="3">
                  <c:v>36</c:v>
                </c:pt>
                <c:pt idx="4">
                  <c:v>48</c:v>
                </c:pt>
                <c:pt idx="5">
                  <c:v>60</c:v>
                </c:pt>
                <c:pt idx="6">
                  <c:v>72</c:v>
                </c:pt>
                <c:pt idx="7">
                  <c:v>84</c:v>
                </c:pt>
                <c:pt idx="8">
                  <c:v>96</c:v>
                </c:pt>
                <c:pt idx="9">
                  <c:v>108</c:v>
                </c:pt>
                <c:pt idx="10">
                  <c:v>120</c:v>
                </c:pt>
                <c:pt idx="11">
                  <c:v>132</c:v>
                </c:pt>
                <c:pt idx="12">
                  <c:v>144</c:v>
                </c:pt>
                <c:pt idx="13">
                  <c:v>156</c:v>
                </c:pt>
                <c:pt idx="14">
                  <c:v>168</c:v>
                </c:pt>
                <c:pt idx="15">
                  <c:v>180</c:v>
                </c:pt>
                <c:pt idx="16">
                  <c:v>192</c:v>
                </c:pt>
                <c:pt idx="17">
                  <c:v>204</c:v>
                </c:pt>
                <c:pt idx="18">
                  <c:v>216</c:v>
                </c:pt>
                <c:pt idx="19">
                  <c:v>228</c:v>
                </c:pt>
                <c:pt idx="20">
                  <c:v>240</c:v>
                </c:pt>
                <c:pt idx="21">
                  <c:v>252</c:v>
                </c:pt>
                <c:pt idx="22">
                  <c:v>264</c:v>
                </c:pt>
                <c:pt idx="23">
                  <c:v>276</c:v>
                </c:pt>
                <c:pt idx="24">
                  <c:v>288</c:v>
                </c:pt>
                <c:pt idx="25">
                  <c:v>300</c:v>
                </c:pt>
                <c:pt idx="26">
                  <c:v>312</c:v>
                </c:pt>
                <c:pt idx="27">
                  <c:v>324</c:v>
                </c:pt>
                <c:pt idx="28">
                  <c:v>336</c:v>
                </c:pt>
                <c:pt idx="29">
                  <c:v>348</c:v>
                </c:pt>
                <c:pt idx="30">
                  <c:v>360</c:v>
                </c:pt>
                <c:pt idx="31">
                  <c:v>372</c:v>
                </c:pt>
                <c:pt idx="32">
                  <c:v>384</c:v>
                </c:pt>
                <c:pt idx="33">
                  <c:v>396</c:v>
                </c:pt>
                <c:pt idx="34">
                  <c:v>408</c:v>
                </c:pt>
                <c:pt idx="35">
                  <c:v>420</c:v>
                </c:pt>
                <c:pt idx="36">
                  <c:v>432</c:v>
                </c:pt>
                <c:pt idx="37">
                  <c:v>444</c:v>
                </c:pt>
                <c:pt idx="38">
                  <c:v>456</c:v>
                </c:pt>
                <c:pt idx="39">
                  <c:v>468</c:v>
                </c:pt>
                <c:pt idx="40">
                  <c:v>480</c:v>
                </c:pt>
              </c:numCache>
            </c:numRef>
          </c:cat>
          <c:val>
            <c:numRef>
              <c:f>[0]!Amount1</c:f>
              <c:numCache>
                <c:formatCode>#,##0</c:formatCode>
                <c:ptCount val="41"/>
                <c:pt idx="0">
                  <c:v>200000.05</c:v>
                </c:pt>
                <c:pt idx="1">
                  <c:v>198996.85</c:v>
                </c:pt>
                <c:pt idx="2">
                  <c:v>197923.49</c:v>
                </c:pt>
                <c:pt idx="3">
                  <c:v>196775.04000000001</c:v>
                </c:pt>
                <c:pt idx="4">
                  <c:v>195546.27</c:v>
                </c:pt>
                <c:pt idx="5">
                  <c:v>194231.55</c:v>
                </c:pt>
                <c:pt idx="6">
                  <c:v>192824.86</c:v>
                </c:pt>
                <c:pt idx="7">
                  <c:v>191319.78</c:v>
                </c:pt>
                <c:pt idx="8">
                  <c:v>189709.43</c:v>
                </c:pt>
                <c:pt idx="9">
                  <c:v>187986.43</c:v>
                </c:pt>
                <c:pt idx="10">
                  <c:v>186142.92</c:v>
                </c:pt>
                <c:pt idx="11">
                  <c:v>184170.46</c:v>
                </c:pt>
                <c:pt idx="12">
                  <c:v>182060.03</c:v>
                </c:pt>
                <c:pt idx="13">
                  <c:v>179801.98</c:v>
                </c:pt>
                <c:pt idx="14">
                  <c:v>177385.99</c:v>
                </c:pt>
                <c:pt idx="15">
                  <c:v>174801.01</c:v>
                </c:pt>
                <c:pt idx="16">
                  <c:v>172035.22</c:v>
                </c:pt>
                <c:pt idx="17">
                  <c:v>169075.96</c:v>
                </c:pt>
                <c:pt idx="18">
                  <c:v>165909.72</c:v>
                </c:pt>
                <c:pt idx="19">
                  <c:v>162522.01</c:v>
                </c:pt>
                <c:pt idx="20">
                  <c:v>158897.32999999999</c:v>
                </c:pt>
                <c:pt idx="21">
                  <c:v>155019.12</c:v>
                </c:pt>
                <c:pt idx="22">
                  <c:v>150869.64000000001</c:v>
                </c:pt>
                <c:pt idx="23">
                  <c:v>146429.92000000001</c:v>
                </c:pt>
                <c:pt idx="24">
                  <c:v>141679.65</c:v>
                </c:pt>
                <c:pt idx="25">
                  <c:v>136597.10999999999</c:v>
                </c:pt>
                <c:pt idx="26">
                  <c:v>131159.07</c:v>
                </c:pt>
                <c:pt idx="27">
                  <c:v>125340.65</c:v>
                </c:pt>
                <c:pt idx="28">
                  <c:v>119115.24</c:v>
                </c:pt>
                <c:pt idx="29">
                  <c:v>112454.39</c:v>
                </c:pt>
                <c:pt idx="30">
                  <c:v>105327.64</c:v>
                </c:pt>
                <c:pt idx="31">
                  <c:v>97702.38</c:v>
                </c:pt>
                <c:pt idx="32">
                  <c:v>89543.76</c:v>
                </c:pt>
                <c:pt idx="33">
                  <c:v>80814.47</c:v>
                </c:pt>
                <c:pt idx="34">
                  <c:v>71474.600000000006</c:v>
                </c:pt>
                <c:pt idx="35">
                  <c:v>61481.42</c:v>
                </c:pt>
                <c:pt idx="36">
                  <c:v>50789.26</c:v>
                </c:pt>
                <c:pt idx="37">
                  <c:v>39349.199999999997</c:v>
                </c:pt>
                <c:pt idx="38">
                  <c:v>27108.95</c:v>
                </c:pt>
                <c:pt idx="39">
                  <c:v>14012.53</c:v>
                </c:pt>
                <c:pt idx="40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2-4C5E-A341-C261B21EB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619652608"/>
        <c:axId val="491805312"/>
      </c:lineChart>
      <c:catAx>
        <c:axId val="619652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/>
                  <a:t>Months</a:t>
                </a:r>
              </a:p>
            </c:rich>
          </c:tx>
          <c:layout>
            <c:manualLayout>
              <c:xMode val="edge"/>
              <c:yMode val="edge"/>
              <c:x val="0.51063669480302631"/>
              <c:y val="0.958724147904731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Nunito Sans Normal" pitchFamily="2" charset="0"/>
                <a:ea typeface="+mn-ea"/>
                <a:cs typeface="+mn-cs"/>
              </a:defRPr>
            </a:pPr>
            <a:endParaRPr lang="en-US"/>
          </a:p>
        </c:txPr>
        <c:crossAx val="491805312"/>
        <c:crosses val="autoZero"/>
        <c:auto val="1"/>
        <c:lblAlgn val="ctr"/>
        <c:lblOffset val="100"/>
        <c:noMultiLvlLbl val="1"/>
      </c:catAx>
      <c:valAx>
        <c:axId val="4918053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Nunito Sans Normal" pitchFamily="2" charset="0"/>
                    <a:ea typeface="+mn-ea"/>
                    <a:cs typeface="+mn-cs"/>
                  </a:defRPr>
                </a:pPr>
                <a:r>
                  <a:rPr lang="en-GB" sz="1000">
                    <a:latin typeface="Nunito Sans Normal" pitchFamily="2" charset="0"/>
                  </a:rPr>
                  <a:t>Amount of cover (£)</a:t>
                </a:r>
              </a:p>
            </c:rich>
          </c:tx>
          <c:layout>
            <c:manualLayout>
              <c:xMode val="edge"/>
              <c:yMode val="edge"/>
              <c:x val="1.2367765086890838E-2"/>
              <c:y val="0.415834309635076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Nunito Sans Normal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Nunito Sans Normal" pitchFamily="2" charset="0"/>
                <a:ea typeface="+mn-ea"/>
                <a:cs typeface="+mn-cs"/>
              </a:defRPr>
            </a:pPr>
            <a:endParaRPr lang="en-US"/>
          </a:p>
        </c:txPr>
        <c:crossAx val="619652608"/>
        <c:crosses val="autoZero"/>
        <c:crossBetween val="between"/>
      </c:valAx>
      <c:spPr>
        <a:solidFill>
          <a:srgbClr val="0070C0"/>
        </a:solidFill>
        <a:ln>
          <a:solidFill>
            <a:srgbClr val="00B0F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001D6E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14</xdr:row>
      <xdr:rowOff>171980</xdr:rowOff>
    </xdr:from>
    <xdr:to>
      <xdr:col>17</xdr:col>
      <xdr:colOff>550333</xdr:colOff>
      <xdr:row>45</xdr:row>
      <xdr:rowOff>21166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34700B-81AE-4703-B4BB-3E0A809486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561068</xdr:colOff>
      <xdr:row>45</xdr:row>
      <xdr:rowOff>160564</xdr:rowOff>
    </xdr:from>
    <xdr:to>
      <xdr:col>17</xdr:col>
      <xdr:colOff>197757</xdr:colOff>
      <xdr:row>55</xdr:row>
      <xdr:rowOff>54428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1837271-A0A4-4BA6-A848-8DEA0CF847E0}"/>
            </a:ext>
          </a:extLst>
        </xdr:cNvPr>
        <xdr:cNvSpPr/>
      </xdr:nvSpPr>
      <xdr:spPr>
        <a:xfrm>
          <a:off x="561068" y="11209564"/>
          <a:ext cx="15611475" cy="2139043"/>
        </a:xfrm>
        <a:prstGeom prst="rect">
          <a:avLst/>
        </a:prstGeom>
        <a:noFill/>
        <a:ln>
          <a:solidFill>
            <a:srgbClr val="001D6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b="1"/>
        </a:p>
      </xdr:txBody>
    </xdr:sp>
    <xdr:clientData/>
  </xdr:twoCellAnchor>
  <xdr:twoCellAnchor editAs="oneCell">
    <xdr:from>
      <xdr:col>16</xdr:col>
      <xdr:colOff>31750</xdr:colOff>
      <xdr:row>1</xdr:row>
      <xdr:rowOff>52917</xdr:rowOff>
    </xdr:from>
    <xdr:to>
      <xdr:col>17</xdr:col>
      <xdr:colOff>668867</xdr:colOff>
      <xdr:row>3</xdr:row>
      <xdr:rowOff>612461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3A6A0C-6737-49C0-B9B1-B9DEAA3B8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8083" y="243417"/>
          <a:ext cx="1346201" cy="940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662"/>
  <sheetViews>
    <sheetView showGridLines="0" showRowColHeaders="0" tabSelected="1" zoomScale="90" zoomScaleNormal="90" workbookViewId="0">
      <selection activeCell="E4" sqref="E4"/>
    </sheetView>
  </sheetViews>
  <sheetFormatPr defaultColWidth="9.140625" defaultRowHeight="15" x14ac:dyDescent="0.25"/>
  <cols>
    <col min="1" max="1" width="10.5703125" style="11" customWidth="1"/>
    <col min="2" max="3" width="15.5703125" style="11" customWidth="1"/>
    <col min="4" max="4" width="20.5703125" style="11" customWidth="1"/>
    <col min="5" max="5" width="15.5703125" style="11" customWidth="1"/>
    <col min="6" max="18" width="10.5703125" style="11" customWidth="1"/>
    <col min="19" max="16384" width="9.140625" style="11"/>
  </cols>
  <sheetData>
    <row r="1" spans="1:18" s="8" customFormat="1" x14ac:dyDescent="0.25">
      <c r="A1" s="10"/>
      <c r="B1" s="11"/>
      <c r="C1" s="11"/>
      <c r="D1" s="11"/>
      <c r="E1" s="11"/>
      <c r="F1" s="12"/>
      <c r="Q1" s="10"/>
    </row>
    <row r="2" spans="1:18" s="8" customFormat="1" x14ac:dyDescent="0.25">
      <c r="A2" s="10"/>
      <c r="B2" s="11"/>
      <c r="C2" s="11"/>
      <c r="D2" s="11"/>
      <c r="E2" s="11"/>
      <c r="F2" s="12"/>
      <c r="Q2" s="10"/>
    </row>
    <row r="3" spans="1:18" s="8" customFormat="1" x14ac:dyDescent="0.25">
      <c r="A3" s="10"/>
      <c r="B3" s="11"/>
      <c r="C3" s="11"/>
      <c r="D3" s="11"/>
      <c r="E3" s="11"/>
      <c r="F3" s="12"/>
      <c r="Q3" s="10"/>
    </row>
    <row r="4" spans="1:18" s="8" customFormat="1" ht="57" customHeight="1" x14ac:dyDescent="0.9">
      <c r="A4" s="20" t="s">
        <v>20</v>
      </c>
      <c r="B4" s="17"/>
      <c r="C4" s="17"/>
      <c r="D4" s="17"/>
      <c r="E4" s="40"/>
      <c r="F4" s="18"/>
      <c r="G4" s="19"/>
      <c r="H4" s="19"/>
      <c r="I4" s="19"/>
      <c r="J4" s="19"/>
      <c r="K4" s="19"/>
      <c r="Q4" s="10"/>
    </row>
    <row r="5" spans="1:18" s="8" customFormat="1" ht="10.5" hidden="1" customHeight="1" x14ac:dyDescent="0.25">
      <c r="A5" s="10"/>
      <c r="B5" s="11"/>
      <c r="C5" s="11"/>
      <c r="D5" s="11"/>
      <c r="E5" s="11"/>
      <c r="F5" s="12"/>
      <c r="Q5" s="10"/>
    </row>
    <row r="6" spans="1:18" s="8" customFormat="1" hidden="1" x14ac:dyDescent="0.25">
      <c r="A6" s="10"/>
      <c r="B6" s="11"/>
      <c r="C6" s="11"/>
      <c r="D6" s="11"/>
      <c r="E6" s="11"/>
      <c r="F6" s="12"/>
      <c r="Q6" s="10"/>
    </row>
    <row r="7" spans="1:18" s="8" customFormat="1" hidden="1" x14ac:dyDescent="0.25">
      <c r="A7" s="10"/>
      <c r="B7" s="11"/>
      <c r="C7" s="11"/>
      <c r="D7" s="11"/>
      <c r="E7" s="11"/>
      <c r="F7" s="12"/>
      <c r="Q7" s="10"/>
    </row>
    <row r="8" spans="1:18" s="8" customFormat="1" hidden="1" x14ac:dyDescent="0.25">
      <c r="A8" s="10"/>
      <c r="B8" s="11"/>
      <c r="C8" s="11"/>
      <c r="D8" s="11"/>
      <c r="E8" s="11"/>
      <c r="F8" s="12"/>
      <c r="Q8" s="10"/>
    </row>
    <row r="9" spans="1:18" s="8" customForma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s="8" customFormat="1" ht="17.45" customHeight="1" x14ac:dyDescent="0.2">
      <c r="A10" s="7"/>
      <c r="B10" s="21" t="s">
        <v>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7"/>
    </row>
    <row r="11" spans="1:18" s="8" customFormat="1" ht="15.6" customHeight="1" x14ac:dyDescent="0.2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7"/>
    </row>
    <row r="12" spans="1:18" s="8" customFormat="1" x14ac:dyDescent="0.2">
      <c r="A12" s="7"/>
      <c r="B12" s="22" t="s">
        <v>25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7"/>
    </row>
    <row r="13" spans="1:18" s="8" customFormat="1" x14ac:dyDescent="0.2">
      <c r="A13" s="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7"/>
    </row>
    <row r="14" spans="1:18" s="8" customForma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8" customFormat="1" ht="15.6" customHeight="1" x14ac:dyDescent="0.2">
      <c r="A15" s="7"/>
      <c r="B15" s="13"/>
      <c r="C15" s="13"/>
      <c r="D15" s="13"/>
      <c r="E15" s="13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s="8" customFormat="1" ht="24.95" customHeight="1" x14ac:dyDescent="0.3">
      <c r="A16" s="7"/>
      <c r="B16" s="27" t="s">
        <v>1</v>
      </c>
      <c r="C16" s="28"/>
      <c r="D16" s="28"/>
      <c r="E16" s="24">
        <v>200000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s="8" customFormat="1" ht="24.95" customHeight="1" x14ac:dyDescent="0.3">
      <c r="A17" s="7"/>
      <c r="B17" s="27" t="s">
        <v>21</v>
      </c>
      <c r="C17" s="28"/>
      <c r="D17" s="28"/>
      <c r="E17" s="25">
        <v>40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8" customFormat="1" ht="24.95" customHeight="1" x14ac:dyDescent="0.3">
      <c r="A18" s="7"/>
      <c r="B18" s="27" t="s">
        <v>0</v>
      </c>
      <c r="C18" s="28"/>
      <c r="D18" s="28"/>
      <c r="E18" s="26">
        <v>7.0000000000000007E-2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s="8" customFormat="1" x14ac:dyDescent="0.3">
      <c r="A19" s="7"/>
      <c r="B19" s="28"/>
      <c r="C19" s="28"/>
      <c r="D19" s="28"/>
      <c r="E19" s="23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s="8" customFormat="1" x14ac:dyDescent="0.3">
      <c r="A20" s="7"/>
      <c r="B20" s="28"/>
      <c r="C20" s="28"/>
      <c r="D20" s="28"/>
      <c r="E20" s="2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s="8" customFormat="1" ht="24.95" customHeight="1" x14ac:dyDescent="0.3">
      <c r="A21" s="7"/>
      <c r="B21" s="27" t="s">
        <v>22</v>
      </c>
      <c r="C21" s="28"/>
      <c r="D21" s="28"/>
      <c r="E21" s="24">
        <f>D121</f>
        <v>194231.55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s="8" customFormat="1" ht="24.95" customHeight="1" x14ac:dyDescent="0.3">
      <c r="A22" s="7"/>
      <c r="B22" s="27" t="s">
        <v>11</v>
      </c>
      <c r="C22" s="28"/>
      <c r="D22" s="28"/>
      <c r="E22" s="24">
        <f>D181</f>
        <v>186142.92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s="8" customFormat="1" ht="24.95" customHeight="1" x14ac:dyDescent="0.3">
      <c r="A23" s="7"/>
      <c r="B23" s="27" t="s">
        <v>12</v>
      </c>
      <c r="C23" s="28"/>
      <c r="D23" s="28"/>
      <c r="E23" s="24">
        <f>D241</f>
        <v>174801.01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s="8" customFormat="1" ht="24.95" customHeight="1" x14ac:dyDescent="0.3">
      <c r="A24" s="7"/>
      <c r="B24" s="27" t="s">
        <v>13</v>
      </c>
      <c r="C24" s="28"/>
      <c r="D24" s="28"/>
      <c r="E24" s="24">
        <f>D301</f>
        <v>158897.32999999999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s="8" customFormat="1" ht="24.95" customHeight="1" x14ac:dyDescent="0.3">
      <c r="A25" s="7"/>
      <c r="B25" s="27" t="s">
        <v>14</v>
      </c>
      <c r="C25" s="28"/>
      <c r="D25" s="28"/>
      <c r="E25" s="24">
        <f>D361</f>
        <v>136597.10999999999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s="8" customFormat="1" ht="24.95" customHeight="1" x14ac:dyDescent="0.3">
      <c r="A26" s="7"/>
      <c r="B26" s="27" t="s">
        <v>15</v>
      </c>
      <c r="C26" s="28"/>
      <c r="D26" s="28"/>
      <c r="E26" s="24">
        <f>D421</f>
        <v>105327.64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s="8" customFormat="1" ht="24.95" customHeight="1" x14ac:dyDescent="0.3">
      <c r="A27" s="7"/>
      <c r="B27" s="27" t="s">
        <v>16</v>
      </c>
      <c r="C27" s="28"/>
      <c r="D27" s="28"/>
      <c r="E27" s="24">
        <f>D481</f>
        <v>61481.42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s="8" customFormat="1" ht="24.95" customHeight="1" x14ac:dyDescent="0.3">
      <c r="A28" s="7"/>
      <c r="B28" s="27" t="s">
        <v>17</v>
      </c>
      <c r="C28" s="28"/>
      <c r="D28" s="28"/>
      <c r="E28" s="24">
        <f>D541</f>
        <v>0.05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s="8" customFormat="1" ht="24.95" customHeight="1" x14ac:dyDescent="0.3">
      <c r="A29" s="7"/>
      <c r="B29" s="27" t="s">
        <v>18</v>
      </c>
      <c r="C29" s="28"/>
      <c r="D29" s="28"/>
      <c r="E29" s="24" t="str">
        <f>D601</f>
        <v/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s="8" customFormat="1" ht="24.95" customHeight="1" x14ac:dyDescent="0.3">
      <c r="A30" s="7"/>
      <c r="B30" s="27" t="s">
        <v>19</v>
      </c>
      <c r="C30" s="28"/>
      <c r="D30" s="28"/>
      <c r="E30" s="24" t="str">
        <f>D661</f>
        <v/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s="8" customForma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s="8" customForma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s="8" customForma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s="8" customForma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s="8" customForma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s="8" customForma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s="8" customForma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s="8" customForma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s="8" customForma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s="8" customForma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s="8" customForma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s="8" customForma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s="8" customForma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s="8" customForma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s="8" customForma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s="8" customForma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s="8" customForma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s="8" customFormat="1" ht="15.6" customHeight="1" x14ac:dyDescent="0.2">
      <c r="A48" s="7"/>
      <c r="B48" s="29" t="s">
        <v>24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7"/>
    </row>
    <row r="49" spans="1:18" s="8" customFormat="1" ht="15.6" customHeight="1" x14ac:dyDescent="0.2">
      <c r="A49" s="7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7"/>
    </row>
    <row r="50" spans="1:18" s="8" customFormat="1" ht="15.6" customHeight="1" x14ac:dyDescent="0.2">
      <c r="A50" s="7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7"/>
    </row>
    <row r="51" spans="1:18" s="8" customFormat="1" ht="15.6" customHeight="1" x14ac:dyDescent="0.2">
      <c r="A51" s="7"/>
      <c r="B51" s="30" t="s">
        <v>8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7"/>
    </row>
    <row r="52" spans="1:18" s="8" customFormat="1" ht="13.5" customHeight="1" x14ac:dyDescent="0.2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7"/>
    </row>
    <row r="53" spans="1:18" s="8" customFormat="1" ht="26.25" customHeight="1" x14ac:dyDescent="0.2">
      <c r="A53" s="7"/>
      <c r="B53" s="29" t="s">
        <v>23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7"/>
    </row>
    <row r="54" spans="1:18" s="8" customFormat="1" ht="25.5" customHeight="1" x14ac:dyDescent="0.2">
      <c r="A54" s="7"/>
      <c r="B54" s="29" t="s">
        <v>9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7"/>
    </row>
    <row r="55" spans="1:18" s="8" customFormat="1" ht="15.6" customHeight="1" x14ac:dyDescent="0.3">
      <c r="A55" s="7"/>
      <c r="B55" s="32"/>
      <c r="C55" s="32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7"/>
    </row>
    <row r="56" spans="1:18" s="8" customFormat="1" ht="15.6" customHeight="1" x14ac:dyDescent="0.2">
      <c r="A56" s="7"/>
      <c r="B56" s="7"/>
      <c r="C56" s="7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7"/>
    </row>
    <row r="57" spans="1:18" s="8" customForma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s="8" customFormat="1" ht="19.5" x14ac:dyDescent="0.3">
      <c r="A58" s="7"/>
      <c r="B58" s="27" t="s">
        <v>10</v>
      </c>
      <c r="C58" s="23"/>
      <c r="D58" s="23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s="8" customFormat="1" x14ac:dyDescent="0.3">
      <c r="A59" s="7"/>
      <c r="B59" s="23"/>
      <c r="C59" s="23"/>
      <c r="D59" s="23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s="8" customFormat="1" ht="18.75" customHeight="1" x14ac:dyDescent="0.2">
      <c r="A60" s="7"/>
      <c r="B60" s="33" t="s">
        <v>5</v>
      </c>
      <c r="C60" s="33" t="s">
        <v>2</v>
      </c>
      <c r="D60" s="33" t="s">
        <v>7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 s="8" customFormat="1" x14ac:dyDescent="0.3">
      <c r="A61" s="7"/>
      <c r="B61" s="34">
        <v>0</v>
      </c>
      <c r="C61" s="34">
        <v>0</v>
      </c>
      <c r="D61" s="35">
        <f>IF(B61&gt;$E$17*12,"",ROUND($E$16 * (1 - (1 + Lookups!$D$8 / 12) ^ (-($E$17*12 - B61))) / (1 - (1 + Lookups!$D$8 / 12) ^ (-$E$17*12)) + 0.05, 2))</f>
        <v>200000.05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s="8" customFormat="1" x14ac:dyDescent="0.3">
      <c r="A62" s="7"/>
      <c r="B62" s="36">
        <v>1</v>
      </c>
      <c r="C62" s="36">
        <v>0</v>
      </c>
      <c r="D62" s="37">
        <f>IF(B62&gt;$E$17*12,"",ROUND($E$16 * (1 - (1 + Lookups!$D$8 / 12) ^ (-($E$17*12 - B62))) / (1 - (1 + Lookups!$D$8 / 12) ^ (-$E$17*12)) + 0.05, 2))</f>
        <v>199919.02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s="8" customFormat="1" x14ac:dyDescent="0.3">
      <c r="A63" s="7"/>
      <c r="B63" s="36">
        <v>2</v>
      </c>
      <c r="C63" s="36">
        <v>0</v>
      </c>
      <c r="D63" s="37">
        <f>IF(B63&gt;$E$17*12,"",ROUND($E$16 * (1 - (1 + Lookups!$D$8 / 12) ^ (-($E$17*12 - B63))) / (1 - (1 + Lookups!$D$8 / 12) ^ (-$E$17*12)) + 0.05, 2))</f>
        <v>199837.53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s="8" customFormat="1" x14ac:dyDescent="0.3">
      <c r="A64" s="7"/>
      <c r="B64" s="36">
        <v>3</v>
      </c>
      <c r="C64" s="36">
        <v>0</v>
      </c>
      <c r="D64" s="37">
        <f>IF(B64&gt;$E$17*12,"",ROUND($E$16 * (1 - (1 + Lookups!$D$8 / 12) ^ (-($E$17*12 - B64))) / (1 - (1 + Lookups!$D$8 / 12) ^ (-$E$17*12)) + 0.05, 2))</f>
        <v>199755.57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s="8" customFormat="1" x14ac:dyDescent="0.3">
      <c r="A65" s="7"/>
      <c r="B65" s="36">
        <v>4</v>
      </c>
      <c r="C65" s="36">
        <v>0</v>
      </c>
      <c r="D65" s="37">
        <f>IF(B65&gt;$E$17*12,"",ROUND($E$16 * (1 - (1 + Lookups!$D$8 / 12) ^ (-($E$17*12 - B65))) / (1 - (1 + Lookups!$D$8 / 12) ^ (-$E$17*12)) + 0.05, 2))</f>
        <v>199673.16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s="8" customFormat="1" x14ac:dyDescent="0.3">
      <c r="A66" s="7"/>
      <c r="B66" s="36">
        <v>5</v>
      </c>
      <c r="C66" s="36">
        <v>0</v>
      </c>
      <c r="D66" s="37">
        <f>IF(B66&gt;$E$17*12,"",ROUND($E$16 * (1 - (1 + Lookups!$D$8 / 12) ^ (-($E$17*12 - B66))) / (1 - (1 + Lookups!$D$8 / 12) ^ (-$E$17*12)) + 0.05, 2))</f>
        <v>199590.28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s="8" customFormat="1" x14ac:dyDescent="0.3">
      <c r="A67" s="7"/>
      <c r="B67" s="36">
        <v>6</v>
      </c>
      <c r="C67" s="36">
        <v>0</v>
      </c>
      <c r="D67" s="37">
        <f>IF(B67&gt;$E$17*12,"",ROUND($E$16 * (1 - (1 + Lookups!$D$8 / 12) ^ (-($E$17*12 - B67))) / (1 - (1 + Lookups!$D$8 / 12) ^ (-$E$17*12)) + 0.05, 2))</f>
        <v>199506.93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s="8" customFormat="1" x14ac:dyDescent="0.3">
      <c r="A68" s="7"/>
      <c r="B68" s="36">
        <v>7</v>
      </c>
      <c r="C68" s="36">
        <v>0</v>
      </c>
      <c r="D68" s="37">
        <f>IF(B68&gt;$E$17*12,"",ROUND($E$16 * (1 - (1 + Lookups!$D$8 / 12) ^ (-($E$17*12 - B68))) / (1 - (1 + Lookups!$D$8 / 12) ^ (-$E$17*12)) + 0.05, 2))</f>
        <v>199423.11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s="8" customFormat="1" x14ac:dyDescent="0.3">
      <c r="A69" s="7"/>
      <c r="B69" s="36">
        <v>8</v>
      </c>
      <c r="C69" s="36">
        <v>0</v>
      </c>
      <c r="D69" s="37">
        <f>IF(B69&gt;$E$17*12,"",ROUND($E$16 * (1 - (1 + Lookups!$D$8 / 12) ^ (-($E$17*12 - B69))) / (1 - (1 + Lookups!$D$8 / 12) ^ (-$E$17*12)) + 0.05, 2))</f>
        <v>199338.82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s="8" customFormat="1" x14ac:dyDescent="0.3">
      <c r="A70" s="7"/>
      <c r="B70" s="36">
        <v>9</v>
      </c>
      <c r="C70" s="36">
        <v>0</v>
      </c>
      <c r="D70" s="37">
        <f>IF(B70&gt;$E$17*12,"",ROUND($E$16 * (1 - (1 + Lookups!$D$8 / 12) ^ (-($E$17*12 - B70))) / (1 - (1 + Lookups!$D$8 / 12) ^ (-$E$17*12)) + 0.05, 2))</f>
        <v>199254.05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s="8" customFormat="1" x14ac:dyDescent="0.3">
      <c r="A71" s="7"/>
      <c r="B71" s="36">
        <v>10</v>
      </c>
      <c r="C71" s="36">
        <v>0</v>
      </c>
      <c r="D71" s="37">
        <f>IF(B71&gt;$E$17*12,"",ROUND($E$16 * (1 - (1 + Lookups!$D$8 / 12) ^ (-($E$17*12 - B71))) / (1 - (1 + Lookups!$D$8 / 12) ^ (-$E$17*12)) + 0.05, 2))</f>
        <v>199168.8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s="8" customFormat="1" x14ac:dyDescent="0.3">
      <c r="A72" s="7"/>
      <c r="B72" s="36">
        <v>11</v>
      </c>
      <c r="C72" s="36">
        <v>0</v>
      </c>
      <c r="D72" s="37">
        <f>IF(B72&gt;$E$17*12,"",ROUND($E$16 * (1 - (1 + Lookups!$D$8 / 12) ^ (-($E$17*12 - B72))) / (1 - (1 + Lookups!$D$8 / 12) ^ (-$E$17*12)) + 0.05, 2))</f>
        <v>199083.07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s="8" customFormat="1" x14ac:dyDescent="0.3">
      <c r="A73" s="7"/>
      <c r="B73" s="36">
        <v>12</v>
      </c>
      <c r="C73" s="36">
        <v>1</v>
      </c>
      <c r="D73" s="37">
        <f>IF(B73&gt;$E$17*12,"",ROUND($E$16 * (1 - (1 + Lookups!$D$8 / 12) ^ (-($E$17*12 - B73))) / (1 - (1 + Lookups!$D$8 / 12) ^ (-$E$17*12)) + 0.05, 2))</f>
        <v>198996.85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s="8" customFormat="1" x14ac:dyDescent="0.3">
      <c r="A74" s="7"/>
      <c r="B74" s="36">
        <v>13</v>
      </c>
      <c r="C74" s="36">
        <v>1</v>
      </c>
      <c r="D74" s="37">
        <f>IF(B74&gt;$E$17*12,"",ROUND($E$16 * (1 - (1 + Lookups!$D$8 / 12) ^ (-($E$17*12 - B74))) / (1 - (1 + Lookups!$D$8 / 12) ^ (-$E$17*12)) + 0.05, 2))</f>
        <v>198910.15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s="8" customFormat="1" x14ac:dyDescent="0.3">
      <c r="A75" s="7"/>
      <c r="B75" s="36">
        <v>14</v>
      </c>
      <c r="C75" s="36">
        <v>1</v>
      </c>
      <c r="D75" s="37">
        <f>IF(B75&gt;$E$17*12,"",ROUND($E$16 * (1 - (1 + Lookups!$D$8 / 12) ^ (-($E$17*12 - B75))) / (1 - (1 + Lookups!$D$8 / 12) ^ (-$E$17*12)) + 0.05, 2))</f>
        <v>198822.96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s="8" customFormat="1" x14ac:dyDescent="0.3">
      <c r="A76" s="7"/>
      <c r="B76" s="36">
        <v>15</v>
      </c>
      <c r="C76" s="36">
        <v>1</v>
      </c>
      <c r="D76" s="37">
        <f>IF(B76&gt;$E$17*12,"",ROUND($E$16 * (1 - (1 + Lookups!$D$8 / 12) ^ (-($E$17*12 - B76))) / (1 - (1 + Lookups!$D$8 / 12) ^ (-$E$17*12)) + 0.05, 2))</f>
        <v>198735.28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s="8" customFormat="1" x14ac:dyDescent="0.3">
      <c r="A77" s="7"/>
      <c r="B77" s="36">
        <v>16</v>
      </c>
      <c r="C77" s="36">
        <v>1</v>
      </c>
      <c r="D77" s="37">
        <f>IF(B77&gt;$E$17*12,"",ROUND($E$16 * (1 - (1 + Lookups!$D$8 / 12) ^ (-($E$17*12 - B77))) / (1 - (1 + Lookups!$D$8 / 12) ^ (-$E$17*12)) + 0.05, 2))</f>
        <v>198647.1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 s="8" customFormat="1" x14ac:dyDescent="0.3">
      <c r="A78" s="7"/>
      <c r="B78" s="36">
        <v>17</v>
      </c>
      <c r="C78" s="36">
        <v>1</v>
      </c>
      <c r="D78" s="37">
        <f>IF(B78&gt;$E$17*12,"",ROUND($E$16 * (1 - (1 + Lookups!$D$8 / 12) ^ (-($E$17*12 - B78))) / (1 - (1 + Lookups!$D$8 / 12) ^ (-$E$17*12)) + 0.05, 2))</f>
        <v>198558.42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 s="8" customFormat="1" x14ac:dyDescent="0.3">
      <c r="A79" s="7"/>
      <c r="B79" s="36">
        <v>18</v>
      </c>
      <c r="C79" s="36">
        <v>1</v>
      </c>
      <c r="D79" s="37">
        <f>IF(B79&gt;$E$17*12,"",ROUND($E$16 * (1 - (1 + Lookups!$D$8 / 12) ^ (-($E$17*12 - B79))) / (1 - (1 + Lookups!$D$8 / 12) ^ (-$E$17*12)) + 0.05, 2))</f>
        <v>198469.24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 s="8" customFormat="1" x14ac:dyDescent="0.3">
      <c r="A80" s="7"/>
      <c r="B80" s="36">
        <v>19</v>
      </c>
      <c r="C80" s="36">
        <v>1</v>
      </c>
      <c r="D80" s="37">
        <f>IF(B80&gt;$E$17*12,"",ROUND($E$16 * (1 - (1 + Lookups!$D$8 / 12) ^ (-($E$17*12 - B80))) / (1 - (1 + Lookups!$D$8 / 12) ^ (-$E$17*12)) + 0.05, 2))</f>
        <v>198379.56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 s="8" customFormat="1" x14ac:dyDescent="0.3">
      <c r="A81" s="7"/>
      <c r="B81" s="36">
        <v>20</v>
      </c>
      <c r="C81" s="36">
        <v>1</v>
      </c>
      <c r="D81" s="37">
        <f>IF(B81&gt;$E$17*12,"",ROUND($E$16 * (1 - (1 + Lookups!$D$8 / 12) ^ (-($E$17*12 - B81))) / (1 - (1 + Lookups!$D$8 / 12) ^ (-$E$17*12)) + 0.05, 2))</f>
        <v>198289.37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 s="8" customFormat="1" x14ac:dyDescent="0.3">
      <c r="A82" s="7"/>
      <c r="B82" s="36">
        <v>21</v>
      </c>
      <c r="C82" s="36">
        <v>1</v>
      </c>
      <c r="D82" s="37">
        <f>IF(B82&gt;$E$17*12,"",ROUND($E$16 * (1 - (1 + Lookups!$D$8 / 12) ^ (-($E$17*12 - B82))) / (1 - (1 + Lookups!$D$8 / 12) ^ (-$E$17*12)) + 0.05, 2))</f>
        <v>198198.67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 s="8" customFormat="1" x14ac:dyDescent="0.3">
      <c r="A83" s="7"/>
      <c r="B83" s="36">
        <v>22</v>
      </c>
      <c r="C83" s="36">
        <v>1</v>
      </c>
      <c r="D83" s="37">
        <f>IF(B83&gt;$E$17*12,"",ROUND($E$16 * (1 - (1 + Lookups!$D$8 / 12) ^ (-($E$17*12 - B83))) / (1 - (1 + Lookups!$D$8 / 12) ^ (-$E$17*12)) + 0.05, 2))</f>
        <v>198107.46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 s="8" customFormat="1" x14ac:dyDescent="0.3">
      <c r="A84" s="7"/>
      <c r="B84" s="36">
        <v>23</v>
      </c>
      <c r="C84" s="36">
        <v>1</v>
      </c>
      <c r="D84" s="37">
        <f>IF(B84&gt;$E$17*12,"",ROUND($E$16 * (1 - (1 + Lookups!$D$8 / 12) ^ (-($E$17*12 - B84))) / (1 - (1 + Lookups!$D$8 / 12) ^ (-$E$17*12)) + 0.05, 2))</f>
        <v>198015.73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 s="8" customFormat="1" x14ac:dyDescent="0.3">
      <c r="A85" s="7"/>
      <c r="B85" s="36">
        <v>24</v>
      </c>
      <c r="C85" s="36">
        <v>2</v>
      </c>
      <c r="D85" s="37">
        <f>IF(B85&gt;$E$17*12,"",ROUND($E$16 * (1 - (1 + Lookups!$D$8 / 12) ^ (-($E$17*12 - B85))) / (1 - (1 + Lookups!$D$8 / 12) ^ (-$E$17*12)) + 0.05, 2))</f>
        <v>197923.49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 s="8" customFormat="1" x14ac:dyDescent="0.3">
      <c r="A86" s="7"/>
      <c r="B86" s="36">
        <v>25</v>
      </c>
      <c r="C86" s="36">
        <v>2</v>
      </c>
      <c r="D86" s="37">
        <f>IF(B86&gt;$E$17*12,"",ROUND($E$16 * (1 - (1 + Lookups!$D$8 / 12) ^ (-($E$17*12 - B86))) / (1 - (1 + Lookups!$D$8 / 12) ^ (-$E$17*12)) + 0.05, 2))</f>
        <v>197830.72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 s="8" customFormat="1" x14ac:dyDescent="0.3">
      <c r="A87" s="7"/>
      <c r="B87" s="36">
        <v>26</v>
      </c>
      <c r="C87" s="36">
        <v>2</v>
      </c>
      <c r="D87" s="37">
        <f>IF(B87&gt;$E$17*12,"",ROUND($E$16 * (1 - (1 + Lookups!$D$8 / 12) ^ (-($E$17*12 - B87))) / (1 - (1 + Lookups!$D$8 / 12) ^ (-$E$17*12)) + 0.05, 2))</f>
        <v>197737.43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 s="8" customFormat="1" x14ac:dyDescent="0.3">
      <c r="A88" s="7"/>
      <c r="B88" s="36">
        <v>27</v>
      </c>
      <c r="C88" s="36">
        <v>2</v>
      </c>
      <c r="D88" s="37">
        <f>IF(B88&gt;$E$17*12,"",ROUND($E$16 * (1 - (1 + Lookups!$D$8 / 12) ^ (-($E$17*12 - B88))) / (1 - (1 + Lookups!$D$8 / 12) ^ (-$E$17*12)) + 0.05, 2))</f>
        <v>197643.62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 s="8" customFormat="1" x14ac:dyDescent="0.3">
      <c r="A89" s="7"/>
      <c r="B89" s="36">
        <v>28</v>
      </c>
      <c r="C89" s="36">
        <v>2</v>
      </c>
      <c r="D89" s="37">
        <f>IF(B89&gt;$E$17*12,"",ROUND($E$16 * (1 - (1 + Lookups!$D$8 / 12) ^ (-($E$17*12 - B89))) / (1 - (1 + Lookups!$D$8 / 12) ^ (-$E$17*12)) + 0.05, 2))</f>
        <v>197549.27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 s="8" customFormat="1" x14ac:dyDescent="0.3">
      <c r="A90" s="7"/>
      <c r="B90" s="36">
        <v>29</v>
      </c>
      <c r="C90" s="36">
        <v>2</v>
      </c>
      <c r="D90" s="37">
        <f>IF(B90&gt;$E$17*12,"",ROUND($E$16 * (1 - (1 + Lookups!$D$8 / 12) ^ (-($E$17*12 - B90))) / (1 - (1 + Lookups!$D$8 / 12) ^ (-$E$17*12)) + 0.05, 2))</f>
        <v>197454.39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 s="8" customFormat="1" x14ac:dyDescent="0.3">
      <c r="A91" s="7"/>
      <c r="B91" s="36">
        <v>30</v>
      </c>
      <c r="C91" s="36">
        <v>2</v>
      </c>
      <c r="D91" s="37">
        <f>IF(B91&gt;$E$17*12,"",ROUND($E$16 * (1 - (1 + Lookups!$D$8 / 12) ^ (-($E$17*12 - B91))) / (1 - (1 + Lookups!$D$8 / 12) ^ (-$E$17*12)) + 0.05, 2))</f>
        <v>197358.97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 s="8" customFormat="1" x14ac:dyDescent="0.3">
      <c r="A92" s="7"/>
      <c r="B92" s="36">
        <v>31</v>
      </c>
      <c r="C92" s="36">
        <v>2</v>
      </c>
      <c r="D92" s="37">
        <f>IF(B92&gt;$E$17*12,"",ROUND($E$16 * (1 - (1 + Lookups!$D$8 / 12) ^ (-($E$17*12 - B92))) / (1 - (1 + Lookups!$D$8 / 12) ^ (-$E$17*12)) + 0.05, 2))</f>
        <v>197263.02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 s="8" customFormat="1" x14ac:dyDescent="0.3">
      <c r="A93" s="7"/>
      <c r="B93" s="36">
        <v>32</v>
      </c>
      <c r="C93" s="36">
        <v>2</v>
      </c>
      <c r="D93" s="37">
        <f>IF(B93&gt;$E$17*12,"",ROUND($E$16 * (1 - (1 + Lookups!$D$8 / 12) ^ (-($E$17*12 - B93))) / (1 - (1 + Lookups!$D$8 / 12) ^ (-$E$17*12)) + 0.05, 2))</f>
        <v>197166.52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 s="8" customFormat="1" x14ac:dyDescent="0.3">
      <c r="A94" s="7"/>
      <c r="B94" s="36">
        <v>33</v>
      </c>
      <c r="C94" s="36">
        <v>2</v>
      </c>
      <c r="D94" s="37">
        <f>IF(B94&gt;$E$17*12,"",ROUND($E$16 * (1 - (1 + Lookups!$D$8 / 12) ^ (-($E$17*12 - B94))) / (1 - (1 + Lookups!$D$8 / 12) ^ (-$E$17*12)) + 0.05, 2))</f>
        <v>197069.48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 s="8" customFormat="1" x14ac:dyDescent="0.3">
      <c r="A95" s="7"/>
      <c r="B95" s="36">
        <v>34</v>
      </c>
      <c r="C95" s="36">
        <v>2</v>
      </c>
      <c r="D95" s="37">
        <f>IF(B95&gt;$E$17*12,"",ROUND($E$16 * (1 - (1 + Lookups!$D$8 / 12) ^ (-($E$17*12 - B95))) / (1 - (1 + Lookups!$D$8 / 12) ^ (-$E$17*12)) + 0.05, 2))</f>
        <v>196971.88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 s="8" customFormat="1" x14ac:dyDescent="0.3">
      <c r="A96" s="7"/>
      <c r="B96" s="36">
        <v>35</v>
      </c>
      <c r="C96" s="36">
        <v>2</v>
      </c>
      <c r="D96" s="37">
        <f>IF(B96&gt;$E$17*12,"",ROUND($E$16 * (1 - (1 + Lookups!$D$8 / 12) ^ (-($E$17*12 - B96))) / (1 - (1 + Lookups!$D$8 / 12) ^ (-$E$17*12)) + 0.05, 2))</f>
        <v>196873.74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 s="8" customFormat="1" x14ac:dyDescent="0.3">
      <c r="A97" s="7"/>
      <c r="B97" s="36">
        <v>36</v>
      </c>
      <c r="C97" s="36">
        <v>3</v>
      </c>
      <c r="D97" s="37">
        <f>IF(B97&gt;$E$17*12,"",ROUND($E$16 * (1 - (1 + Lookups!$D$8 / 12) ^ (-($E$17*12 - B97))) / (1 - (1 + Lookups!$D$8 / 12) ^ (-$E$17*12)) + 0.05, 2))</f>
        <v>196775.04000000001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 s="8" customFormat="1" x14ac:dyDescent="0.3">
      <c r="A98" s="7"/>
      <c r="B98" s="36">
        <v>37</v>
      </c>
      <c r="C98" s="36">
        <v>3</v>
      </c>
      <c r="D98" s="37">
        <f>IF(B98&gt;$E$17*12,"",ROUND($E$16 * (1 - (1 + Lookups!$D$8 / 12) ^ (-($E$17*12 - B98))) / (1 - (1 + Lookups!$D$8 / 12) ^ (-$E$17*12)) + 0.05, 2))</f>
        <v>196675.79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 s="8" customFormat="1" x14ac:dyDescent="0.3">
      <c r="A99" s="7"/>
      <c r="B99" s="36">
        <v>38</v>
      </c>
      <c r="C99" s="36">
        <v>3</v>
      </c>
      <c r="D99" s="37">
        <f>IF(B99&gt;$E$17*12,"",ROUND($E$16 * (1 - (1 + Lookups!$D$8 / 12) ^ (-($E$17*12 - B99))) / (1 - (1 + Lookups!$D$8 / 12) ^ (-$E$17*12)) + 0.05, 2))</f>
        <v>196575.97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 s="8" customFormat="1" x14ac:dyDescent="0.3">
      <c r="A100" s="7"/>
      <c r="B100" s="36">
        <v>39</v>
      </c>
      <c r="C100" s="36">
        <v>3</v>
      </c>
      <c r="D100" s="37">
        <f>IF(B100&gt;$E$17*12,"",ROUND($E$16 * (1 - (1 + Lookups!$D$8 / 12) ^ (-($E$17*12 - B100))) / (1 - (1 + Lookups!$D$8 / 12) ^ (-$E$17*12)) + 0.05, 2))</f>
        <v>196475.59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s="8" customFormat="1" x14ac:dyDescent="0.3">
      <c r="A101" s="7"/>
      <c r="B101" s="36">
        <v>40</v>
      </c>
      <c r="C101" s="36">
        <v>3</v>
      </c>
      <c r="D101" s="37">
        <f>IF(B101&gt;$E$17*12,"",ROUND($E$16 * (1 - (1 + Lookups!$D$8 / 12) ^ (-($E$17*12 - B101))) / (1 - (1 + Lookups!$D$8 / 12) ^ (-$E$17*12)) + 0.05, 2))</f>
        <v>196374.65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 s="8" customFormat="1" x14ac:dyDescent="0.3">
      <c r="A102" s="7"/>
      <c r="B102" s="36">
        <v>41</v>
      </c>
      <c r="C102" s="36">
        <v>3</v>
      </c>
      <c r="D102" s="37">
        <f>IF(B102&gt;$E$17*12,"",ROUND($E$16 * (1 - (1 + Lookups!$D$8 / 12) ^ (-($E$17*12 - B102))) / (1 - (1 + Lookups!$D$8 / 12) ^ (-$E$17*12)) + 0.05, 2))</f>
        <v>196273.13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 s="8" customFormat="1" x14ac:dyDescent="0.3">
      <c r="A103" s="7"/>
      <c r="B103" s="36">
        <v>42</v>
      </c>
      <c r="C103" s="36">
        <v>3</v>
      </c>
      <c r="D103" s="37">
        <f>IF(B103&gt;$E$17*12,"",ROUND($E$16 * (1 - (1 + Lookups!$D$8 / 12) ^ (-($E$17*12 - B103))) / (1 - (1 + Lookups!$D$8 / 12) ^ (-$E$17*12)) + 0.05, 2))</f>
        <v>196171.04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 s="8" customFormat="1" x14ac:dyDescent="0.3">
      <c r="A104" s="7"/>
      <c r="B104" s="36">
        <v>43</v>
      </c>
      <c r="C104" s="36">
        <v>3</v>
      </c>
      <c r="D104" s="37">
        <f>IF(B104&gt;$E$17*12,"",ROUND($E$16 * (1 - (1 + Lookups!$D$8 / 12) ^ (-($E$17*12 - B104))) / (1 - (1 + Lookups!$D$8 / 12) ^ (-$E$17*12)) + 0.05, 2))</f>
        <v>196068.37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 s="8" customFormat="1" x14ac:dyDescent="0.3">
      <c r="A105" s="7"/>
      <c r="B105" s="36">
        <v>44</v>
      </c>
      <c r="C105" s="36">
        <v>3</v>
      </c>
      <c r="D105" s="37">
        <f>IF(B105&gt;$E$17*12,"",ROUND($E$16 * (1 - (1 + Lookups!$D$8 / 12) ^ (-($E$17*12 - B105))) / (1 - (1 + Lookups!$D$8 / 12) ^ (-$E$17*12)) + 0.05, 2))</f>
        <v>195965.13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 s="8" customFormat="1" x14ac:dyDescent="0.3">
      <c r="A106" s="7"/>
      <c r="B106" s="36">
        <v>45</v>
      </c>
      <c r="C106" s="36">
        <v>3</v>
      </c>
      <c r="D106" s="37">
        <f>IF(B106&gt;$E$17*12,"",ROUND($E$16 * (1 - (1 + Lookups!$D$8 / 12) ^ (-($E$17*12 - B106))) / (1 - (1 + Lookups!$D$8 / 12) ^ (-$E$17*12)) + 0.05, 2))</f>
        <v>195861.3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s="8" customFormat="1" ht="15.6" customHeight="1" x14ac:dyDescent="0.3">
      <c r="A107" s="7"/>
      <c r="B107" s="36">
        <v>46</v>
      </c>
      <c r="C107" s="36">
        <v>3</v>
      </c>
      <c r="D107" s="37">
        <f>IF(B107&gt;$E$17*12,"",ROUND($E$16 * (1 - (1 + Lookups!$D$8 / 12) ^ (-($E$17*12 - B107))) / (1 - (1 + Lookups!$D$8 / 12) ^ (-$E$17*12)) + 0.05, 2))</f>
        <v>195756.88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 s="8" customFormat="1" ht="15.6" customHeight="1" x14ac:dyDescent="0.3">
      <c r="A108" s="7"/>
      <c r="B108" s="36">
        <v>47</v>
      </c>
      <c r="C108" s="36">
        <v>3</v>
      </c>
      <c r="D108" s="37">
        <f>IF(B108&gt;$E$17*12,"",ROUND($E$16 * (1 - (1 + Lookups!$D$8 / 12) ^ (-($E$17*12 - B108))) / (1 - (1 + Lookups!$D$8 / 12) ^ (-$E$17*12)) + 0.05, 2))</f>
        <v>195651.87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 s="8" customFormat="1" ht="15.6" customHeight="1" x14ac:dyDescent="0.3">
      <c r="A109" s="7"/>
      <c r="B109" s="36">
        <v>48</v>
      </c>
      <c r="C109" s="36">
        <v>4</v>
      </c>
      <c r="D109" s="37">
        <f>IF(B109&gt;$E$17*12,"",ROUND($E$16 * (1 - (1 + Lookups!$D$8 / 12) ^ (-($E$17*12 - B109))) / (1 - (1 + Lookups!$D$8 / 12) ^ (-$E$17*12)) + 0.05, 2))</f>
        <v>195546.27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 s="9" customFormat="1" ht="15.6" customHeight="1" x14ac:dyDescent="0.3">
      <c r="A110" s="7"/>
      <c r="B110" s="36">
        <v>49</v>
      </c>
      <c r="C110" s="36">
        <v>4</v>
      </c>
      <c r="D110" s="37">
        <f>IF(B110&gt;$E$17*12,"",ROUND($E$16 * (1 - (1 + Lookups!$D$8 / 12) ^ (-($E$17*12 - B110))) / (1 - (1 + Lookups!$D$8 / 12) ^ (-$E$17*12)) + 0.05, 2))</f>
        <v>195440.07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 ht="15.6" customHeight="1" x14ac:dyDescent="0.3">
      <c r="A111" s="7"/>
      <c r="B111" s="36">
        <v>50</v>
      </c>
      <c r="C111" s="36">
        <v>4</v>
      </c>
      <c r="D111" s="37">
        <f>IF(B111&gt;$E$17*12,"",ROUND($E$16 * (1 - (1 + Lookups!$D$8 / 12) ^ (-($E$17*12 - B111))) / (1 - (1 + Lookups!$D$8 / 12) ^ (-$E$17*12)) + 0.05, 2))</f>
        <v>195333.28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 ht="15.6" customHeight="1" x14ac:dyDescent="0.3">
      <c r="A112" s="7"/>
      <c r="B112" s="36">
        <v>51</v>
      </c>
      <c r="C112" s="36">
        <v>4</v>
      </c>
      <c r="D112" s="37">
        <f>IF(B112&gt;$E$17*12,"",ROUND($E$16 * (1 - (1 + Lookups!$D$8 / 12) ^ (-($E$17*12 - B112))) / (1 - (1 + Lookups!$D$8 / 12) ^ (-$E$17*12)) + 0.05, 2))</f>
        <v>195225.87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 ht="15.6" customHeight="1" x14ac:dyDescent="0.3">
      <c r="A113" s="7"/>
      <c r="B113" s="36">
        <v>52</v>
      </c>
      <c r="C113" s="36">
        <v>4</v>
      </c>
      <c r="D113" s="37">
        <f>IF(B113&gt;$E$17*12,"",ROUND($E$16 * (1 - (1 + Lookups!$D$8 / 12) ^ (-($E$17*12 - B113))) / (1 - (1 + Lookups!$D$8 / 12) ^ (-$E$17*12)) + 0.05, 2))</f>
        <v>195117.87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 ht="15.6" customHeight="1" x14ac:dyDescent="0.3">
      <c r="A114" s="7"/>
      <c r="B114" s="36">
        <v>53</v>
      </c>
      <c r="C114" s="36">
        <v>4</v>
      </c>
      <c r="D114" s="37">
        <f>IF(B114&gt;$E$17*12,"",ROUND($E$16 * (1 - (1 + Lookups!$D$8 / 12) ^ (-($E$17*12 - B114))) / (1 - (1 + Lookups!$D$8 / 12) ^ (-$E$17*12)) + 0.05, 2))</f>
        <v>195009.25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 ht="15.6" customHeight="1" x14ac:dyDescent="0.3">
      <c r="A115" s="7"/>
      <c r="B115" s="36">
        <v>54</v>
      </c>
      <c r="C115" s="36">
        <v>4</v>
      </c>
      <c r="D115" s="37">
        <f>IF(B115&gt;$E$17*12,"",ROUND($E$16 * (1 - (1 + Lookups!$D$8 / 12) ^ (-($E$17*12 - B115))) / (1 - (1 + Lookups!$D$8 / 12) ^ (-$E$17*12)) + 0.05, 2))</f>
        <v>194900.02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 ht="15.6" customHeight="1" x14ac:dyDescent="0.3">
      <c r="A116" s="7"/>
      <c r="B116" s="36">
        <v>55</v>
      </c>
      <c r="C116" s="36">
        <v>4</v>
      </c>
      <c r="D116" s="37">
        <f>IF(B116&gt;$E$17*12,"",ROUND($E$16 * (1 - (1 + Lookups!$D$8 / 12) ^ (-($E$17*12 - B116))) / (1 - (1 + Lookups!$D$8 / 12) ^ (-$E$17*12)) + 0.05, 2))</f>
        <v>194790.17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 ht="15.6" customHeight="1" x14ac:dyDescent="0.3">
      <c r="A117" s="7"/>
      <c r="B117" s="36">
        <v>56</v>
      </c>
      <c r="C117" s="36">
        <v>4</v>
      </c>
      <c r="D117" s="37">
        <f>IF(B117&gt;$E$17*12,"",ROUND($E$16 * (1 - (1 + Lookups!$D$8 / 12) ^ (-($E$17*12 - B117))) / (1 - (1 + Lookups!$D$8 / 12) ^ (-$E$17*12)) + 0.05, 2))</f>
        <v>194679.7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 ht="15.6" customHeight="1" x14ac:dyDescent="0.3">
      <c r="A118" s="7"/>
      <c r="B118" s="36">
        <v>57</v>
      </c>
      <c r="C118" s="36">
        <v>4</v>
      </c>
      <c r="D118" s="37">
        <f>IF(B118&gt;$E$17*12,"",ROUND($E$16 * (1 - (1 + Lookups!$D$8 / 12) ^ (-($E$17*12 - B118))) / (1 - (1 + Lookups!$D$8 / 12) ^ (-$E$17*12)) + 0.05, 2))</f>
        <v>194568.61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ht="15.6" customHeight="1" x14ac:dyDescent="0.3">
      <c r="A119" s="7"/>
      <c r="B119" s="36">
        <v>58</v>
      </c>
      <c r="C119" s="36">
        <v>4</v>
      </c>
      <c r="D119" s="37">
        <f>IF(B119&gt;$E$17*12,"",ROUND($E$16 * (1 - (1 + Lookups!$D$8 / 12) ^ (-($E$17*12 - B119))) / (1 - (1 + Lookups!$D$8 / 12) ^ (-$E$17*12)) + 0.05, 2))</f>
        <v>194456.89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 x14ac:dyDescent="0.3">
      <c r="A120" s="7"/>
      <c r="B120" s="36">
        <v>59</v>
      </c>
      <c r="C120" s="36">
        <v>4</v>
      </c>
      <c r="D120" s="37">
        <f>IF(B120&gt;$E$17*12,"",ROUND($E$16 * (1 - (1 + Lookups!$D$8 / 12) ^ (-($E$17*12 - B120))) / (1 - (1 + Lookups!$D$8 / 12) ^ (-$E$17*12)) + 0.05, 2))</f>
        <v>194344.53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 x14ac:dyDescent="0.3">
      <c r="A121" s="7"/>
      <c r="B121" s="36">
        <v>60</v>
      </c>
      <c r="C121" s="36">
        <v>5</v>
      </c>
      <c r="D121" s="37">
        <f>IF(B121&gt;$E$17*12,"",ROUND($E$16 * (1 - (1 + Lookups!$D$8 / 12) ^ (-($E$17*12 - B121))) / (1 - (1 + Lookups!$D$8 / 12) ^ (-$E$17*12)) + 0.05, 2))</f>
        <v>194231.55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 x14ac:dyDescent="0.3">
      <c r="A122" s="7"/>
      <c r="B122" s="36">
        <v>61</v>
      </c>
      <c r="C122" s="36">
        <v>5</v>
      </c>
      <c r="D122" s="37">
        <f>IF(B122&gt;$E$17*12,"",ROUND($E$16 * (1 - (1 + Lookups!$D$8 / 12) ^ (-($E$17*12 - B122))) / (1 - (1 + Lookups!$D$8 / 12) ^ (-$E$17*12)) + 0.05, 2))</f>
        <v>194117.92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 x14ac:dyDescent="0.3">
      <c r="A123" s="7"/>
      <c r="B123" s="36">
        <v>62</v>
      </c>
      <c r="C123" s="36">
        <v>5</v>
      </c>
      <c r="D123" s="37">
        <f>IF(B123&gt;$E$17*12,"",ROUND($E$16 * (1 - (1 + Lookups!$D$8 / 12) ^ (-($E$17*12 - B123))) / (1 - (1 + Lookups!$D$8 / 12) ^ (-$E$17*12)) + 0.05, 2))</f>
        <v>194003.65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 x14ac:dyDescent="0.3">
      <c r="A124" s="7"/>
      <c r="B124" s="36">
        <v>63</v>
      </c>
      <c r="C124" s="36">
        <v>5</v>
      </c>
      <c r="D124" s="37">
        <f>IF(B124&gt;$E$17*12,"",ROUND($E$16 * (1 - (1 + Lookups!$D$8 / 12) ^ (-($E$17*12 - B124))) / (1 - (1 + Lookups!$D$8 / 12) ^ (-$E$17*12)) + 0.05, 2))</f>
        <v>193888.74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 x14ac:dyDescent="0.3">
      <c r="A125" s="7"/>
      <c r="B125" s="36">
        <v>64</v>
      </c>
      <c r="C125" s="36">
        <v>5</v>
      </c>
      <c r="D125" s="37">
        <f>IF(B125&gt;$E$17*12,"",ROUND($E$16 * (1 - (1 + Lookups!$D$8 / 12) ^ (-($E$17*12 - B125))) / (1 - (1 + Lookups!$D$8 / 12) ^ (-$E$17*12)) + 0.05, 2))</f>
        <v>193773.18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1:18" x14ac:dyDescent="0.3">
      <c r="A126" s="7"/>
      <c r="B126" s="36">
        <v>65</v>
      </c>
      <c r="C126" s="36">
        <v>5</v>
      </c>
      <c r="D126" s="37">
        <f>IF(B126&gt;$E$17*12,"",ROUND($E$16 * (1 - (1 + Lookups!$D$8 / 12) ^ (-($E$17*12 - B126))) / (1 - (1 + Lookups!$D$8 / 12) ^ (-$E$17*12)) + 0.05, 2))</f>
        <v>193656.95999999999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1:18" x14ac:dyDescent="0.3">
      <c r="A127" s="7"/>
      <c r="B127" s="36">
        <v>66</v>
      </c>
      <c r="C127" s="36">
        <v>5</v>
      </c>
      <c r="D127" s="37">
        <f>IF(B127&gt;$E$17*12,"",ROUND($E$16 * (1 - (1 + Lookups!$D$8 / 12) ^ (-($E$17*12 - B127))) / (1 - (1 + Lookups!$D$8 / 12) ^ (-$E$17*12)) + 0.05, 2))</f>
        <v>193540.09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18" x14ac:dyDescent="0.3">
      <c r="A128" s="7"/>
      <c r="B128" s="36">
        <v>67</v>
      </c>
      <c r="C128" s="36">
        <v>5</v>
      </c>
      <c r="D128" s="37">
        <f>IF(B128&gt;$E$17*12,"",ROUND($E$16 * (1 - (1 + Lookups!$D$8 / 12) ^ (-($E$17*12 - B128))) / (1 - (1 + Lookups!$D$8 / 12) ^ (-$E$17*12)) + 0.05, 2))</f>
        <v>193422.56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18" x14ac:dyDescent="0.3">
      <c r="A129" s="7"/>
      <c r="B129" s="36">
        <v>68</v>
      </c>
      <c r="C129" s="36">
        <v>5</v>
      </c>
      <c r="D129" s="37">
        <f>IF(B129&gt;$E$17*12,"",ROUND($E$16 * (1 - (1 + Lookups!$D$8 / 12) ^ (-($E$17*12 - B129))) / (1 - (1 + Lookups!$D$8 / 12) ^ (-$E$17*12)) + 0.05, 2))</f>
        <v>193304.36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1:18" x14ac:dyDescent="0.3">
      <c r="A130" s="7"/>
      <c r="B130" s="36">
        <v>69</v>
      </c>
      <c r="C130" s="36">
        <v>5</v>
      </c>
      <c r="D130" s="37">
        <f>IF(B130&gt;$E$17*12,"",ROUND($E$16 * (1 - (1 + Lookups!$D$8 / 12) ^ (-($E$17*12 - B130))) / (1 - (1 + Lookups!$D$8 / 12) ^ (-$E$17*12)) + 0.05, 2))</f>
        <v>193185.5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1:18" x14ac:dyDescent="0.3">
      <c r="A131" s="7"/>
      <c r="B131" s="36">
        <v>70</v>
      </c>
      <c r="C131" s="36">
        <v>5</v>
      </c>
      <c r="D131" s="37">
        <f>IF(B131&gt;$E$17*12,"",ROUND($E$16 * (1 - (1 + Lookups!$D$8 / 12) ^ (-($E$17*12 - B131))) / (1 - (1 + Lookups!$D$8 / 12) ^ (-$E$17*12)) + 0.05, 2))</f>
        <v>193065.96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1:18" x14ac:dyDescent="0.3">
      <c r="A132" s="7"/>
      <c r="B132" s="36">
        <v>71</v>
      </c>
      <c r="C132" s="36">
        <v>5</v>
      </c>
      <c r="D132" s="37">
        <f>IF(B132&gt;$E$17*12,"",ROUND($E$16 * (1 - (1 + Lookups!$D$8 / 12) ^ (-($E$17*12 - B132))) / (1 - (1 + Lookups!$D$8 / 12) ^ (-$E$17*12)) + 0.05, 2))</f>
        <v>192945.75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1:18" x14ac:dyDescent="0.3">
      <c r="A133" s="7"/>
      <c r="B133" s="36">
        <v>72</v>
      </c>
      <c r="C133" s="36">
        <v>6</v>
      </c>
      <c r="D133" s="37">
        <f>IF(B133&gt;$E$17*12,"",ROUND($E$16 * (1 - (1 + Lookups!$D$8 / 12) ^ (-($E$17*12 - B133))) / (1 - (1 + Lookups!$D$8 / 12) ^ (-$E$17*12)) + 0.05, 2))</f>
        <v>192824.86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1:18" x14ac:dyDescent="0.3">
      <c r="A134" s="7"/>
      <c r="B134" s="36">
        <v>73</v>
      </c>
      <c r="C134" s="36">
        <v>6</v>
      </c>
      <c r="D134" s="37">
        <f>IF(B134&gt;$E$17*12,"",ROUND($E$16 * (1 - (1 + Lookups!$D$8 / 12) ^ (-($E$17*12 - B134))) / (1 - (1 + Lookups!$D$8 / 12) ^ (-$E$17*12)) + 0.05, 2))</f>
        <v>192703.29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1:18" x14ac:dyDescent="0.3">
      <c r="A135" s="7"/>
      <c r="B135" s="36">
        <v>74</v>
      </c>
      <c r="C135" s="36">
        <v>6</v>
      </c>
      <c r="D135" s="37">
        <f>IF(B135&gt;$E$17*12,"",ROUND($E$16 * (1 - (1 + Lookups!$D$8 / 12) ^ (-($E$17*12 - B135))) / (1 - (1 + Lookups!$D$8 / 12) ^ (-$E$17*12)) + 0.05, 2))</f>
        <v>192581.03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1:18" x14ac:dyDescent="0.3">
      <c r="A136" s="7"/>
      <c r="B136" s="36">
        <v>75</v>
      </c>
      <c r="C136" s="36">
        <v>6</v>
      </c>
      <c r="D136" s="37">
        <f>IF(B136&gt;$E$17*12,"",ROUND($E$16 * (1 - (1 + Lookups!$D$8 / 12) ^ (-($E$17*12 - B136))) / (1 - (1 + Lookups!$D$8 / 12) ^ (-$E$17*12)) + 0.05, 2))</f>
        <v>192458.08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  <row r="137" spans="1:18" x14ac:dyDescent="0.3">
      <c r="A137" s="7"/>
      <c r="B137" s="36">
        <v>76</v>
      </c>
      <c r="C137" s="36">
        <v>6</v>
      </c>
      <c r="D137" s="37">
        <f>IF(B137&gt;$E$17*12,"",ROUND($E$16 * (1 - (1 + Lookups!$D$8 / 12) ^ (-($E$17*12 - B137))) / (1 - (1 + Lookups!$D$8 / 12) ^ (-$E$17*12)) + 0.05, 2))</f>
        <v>192334.43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</row>
    <row r="138" spans="1:18" x14ac:dyDescent="0.3">
      <c r="A138" s="7"/>
      <c r="B138" s="36">
        <v>77</v>
      </c>
      <c r="C138" s="36">
        <v>6</v>
      </c>
      <c r="D138" s="37">
        <f>IF(B138&gt;$E$17*12,"",ROUND($E$16 * (1 - (1 + Lookups!$D$8 / 12) ^ (-($E$17*12 - B138))) / (1 - (1 + Lookups!$D$8 / 12) ^ (-$E$17*12)) + 0.05, 2))</f>
        <v>192210.09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 x14ac:dyDescent="0.3">
      <c r="A139" s="7"/>
      <c r="B139" s="36">
        <v>78</v>
      </c>
      <c r="C139" s="36">
        <v>6</v>
      </c>
      <c r="D139" s="37">
        <f>IF(B139&gt;$E$17*12,"",ROUND($E$16 * (1 - (1 + Lookups!$D$8 / 12) ^ (-($E$17*12 - B139))) / (1 - (1 + Lookups!$D$8 / 12) ^ (-$E$17*12)) + 0.05, 2))</f>
        <v>192085.04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x14ac:dyDescent="0.3">
      <c r="A140" s="7"/>
      <c r="B140" s="36">
        <v>79</v>
      </c>
      <c r="C140" s="36">
        <v>6</v>
      </c>
      <c r="D140" s="37">
        <f>IF(B140&gt;$E$17*12,"",ROUND($E$16 * (1 - (1 + Lookups!$D$8 / 12) ^ (-($E$17*12 - B140))) / (1 - (1 + Lookups!$D$8 / 12) ^ (-$E$17*12)) + 0.05, 2))</f>
        <v>191959.29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</row>
    <row r="141" spans="1:18" x14ac:dyDescent="0.3">
      <c r="A141" s="7"/>
      <c r="B141" s="36">
        <v>80</v>
      </c>
      <c r="C141" s="36">
        <v>6</v>
      </c>
      <c r="D141" s="37">
        <f>IF(B141&gt;$E$17*12,"",ROUND($E$16 * (1 - (1 + Lookups!$D$8 / 12) ^ (-($E$17*12 - B141))) / (1 - (1 + Lookups!$D$8 / 12) ^ (-$E$17*12)) + 0.05, 2))</f>
        <v>191832.82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</row>
    <row r="142" spans="1:18" x14ac:dyDescent="0.3">
      <c r="A142" s="7"/>
      <c r="B142" s="36">
        <v>81</v>
      </c>
      <c r="C142" s="36">
        <v>6</v>
      </c>
      <c r="D142" s="37">
        <f>IF(B142&gt;$E$17*12,"",ROUND($E$16 * (1 - (1 + Lookups!$D$8 / 12) ^ (-($E$17*12 - B142))) / (1 - (1 + Lookups!$D$8 / 12) ^ (-$E$17*12)) + 0.05, 2))</f>
        <v>191705.64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</row>
    <row r="143" spans="1:18" x14ac:dyDescent="0.3">
      <c r="A143" s="7"/>
      <c r="B143" s="36">
        <v>82</v>
      </c>
      <c r="C143" s="36">
        <v>6</v>
      </c>
      <c r="D143" s="37">
        <f>IF(B143&gt;$E$17*12,"",ROUND($E$16 * (1 - (1 + Lookups!$D$8 / 12) ^ (-($E$17*12 - B143))) / (1 - (1 + Lookups!$D$8 / 12) ^ (-$E$17*12)) + 0.05, 2))</f>
        <v>191577.75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 spans="1:18" x14ac:dyDescent="0.3">
      <c r="A144" s="7"/>
      <c r="B144" s="36">
        <v>83</v>
      </c>
      <c r="C144" s="36">
        <v>6</v>
      </c>
      <c r="D144" s="37">
        <f>IF(B144&gt;$E$17*12,"",ROUND($E$16 * (1 - (1 + Lookups!$D$8 / 12) ^ (-($E$17*12 - B144))) / (1 - (1 + Lookups!$D$8 / 12) ^ (-$E$17*12)) + 0.05, 2))</f>
        <v>191449.13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</row>
    <row r="145" spans="1:18" x14ac:dyDescent="0.3">
      <c r="A145" s="7"/>
      <c r="B145" s="36">
        <v>84</v>
      </c>
      <c r="C145" s="36">
        <v>7</v>
      </c>
      <c r="D145" s="37">
        <f>IF(B145&gt;$E$17*12,"",ROUND($E$16 * (1 - (1 + Lookups!$D$8 / 12) ^ (-($E$17*12 - B145))) / (1 - (1 + Lookups!$D$8 / 12) ^ (-$E$17*12)) + 0.05, 2))</f>
        <v>191319.78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</row>
    <row r="146" spans="1:18" x14ac:dyDescent="0.3">
      <c r="A146" s="7"/>
      <c r="B146" s="36">
        <v>85</v>
      </c>
      <c r="C146" s="36">
        <v>7</v>
      </c>
      <c r="D146" s="37">
        <f>IF(B146&gt;$E$17*12,"",ROUND($E$16 * (1 - (1 + Lookups!$D$8 / 12) ^ (-($E$17*12 - B146))) / (1 - (1 + Lookups!$D$8 / 12) ^ (-$E$17*12)) + 0.05, 2))</f>
        <v>191189.7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</row>
    <row r="147" spans="1:18" x14ac:dyDescent="0.3">
      <c r="A147" s="7"/>
      <c r="B147" s="36">
        <v>86</v>
      </c>
      <c r="C147" s="36">
        <v>7</v>
      </c>
      <c r="D147" s="37">
        <f>IF(B147&gt;$E$17*12,"",ROUND($E$16 * (1 - (1 + Lookups!$D$8 / 12) ^ (-($E$17*12 - B147))) / (1 - (1 + Lookups!$D$8 / 12) ^ (-$E$17*12)) + 0.05, 2))</f>
        <v>191058.89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 spans="1:18" x14ac:dyDescent="0.3">
      <c r="A148" s="7"/>
      <c r="B148" s="36">
        <v>87</v>
      </c>
      <c r="C148" s="36">
        <v>7</v>
      </c>
      <c r="D148" s="37">
        <f>IF(B148&gt;$E$17*12,"",ROUND($E$16 * (1 - (1 + Lookups!$D$8 / 12) ^ (-($E$17*12 - B148))) / (1 - (1 + Lookups!$D$8 / 12) ^ (-$E$17*12)) + 0.05, 2))</f>
        <v>190927.34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</row>
    <row r="149" spans="1:18" x14ac:dyDescent="0.3">
      <c r="A149" s="7"/>
      <c r="B149" s="36">
        <v>88</v>
      </c>
      <c r="C149" s="36">
        <v>7</v>
      </c>
      <c r="D149" s="37">
        <f>IF(B149&gt;$E$17*12,"",ROUND($E$16 * (1 - (1 + Lookups!$D$8 / 12) ^ (-($E$17*12 - B149))) / (1 - (1 + Lookups!$D$8 / 12) ^ (-$E$17*12)) + 0.05, 2))</f>
        <v>190795.05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</row>
    <row r="150" spans="1:18" x14ac:dyDescent="0.3">
      <c r="A150" s="7"/>
      <c r="B150" s="36">
        <v>89</v>
      </c>
      <c r="C150" s="36">
        <v>7</v>
      </c>
      <c r="D150" s="37">
        <f>IF(B150&gt;$E$17*12,"",ROUND($E$16 * (1 - (1 + Lookups!$D$8 / 12) ^ (-($E$17*12 - B150))) / (1 - (1 + Lookups!$D$8 / 12) ^ (-$E$17*12)) + 0.05, 2))</f>
        <v>190662.01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</row>
    <row r="151" spans="1:18" x14ac:dyDescent="0.3">
      <c r="A151" s="7"/>
      <c r="B151" s="36">
        <v>90</v>
      </c>
      <c r="C151" s="36">
        <v>7</v>
      </c>
      <c r="D151" s="37">
        <f>IF(B151&gt;$E$17*12,"",ROUND($E$16 * (1 - (1 + Lookups!$D$8 / 12) ^ (-($E$17*12 - B151))) / (1 - (1 + Lookups!$D$8 / 12) ^ (-$E$17*12)) + 0.05, 2))</f>
        <v>190528.21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</row>
    <row r="152" spans="1:18" x14ac:dyDescent="0.3">
      <c r="A152" s="7"/>
      <c r="B152" s="36">
        <v>91</v>
      </c>
      <c r="C152" s="36">
        <v>7</v>
      </c>
      <c r="D152" s="37">
        <f>IF(B152&gt;$E$17*12,"",ROUND($E$16 * (1 - (1 + Lookups!$D$8 / 12) ^ (-($E$17*12 - B152))) / (1 - (1 + Lookups!$D$8 / 12) ^ (-$E$17*12)) + 0.05, 2))</f>
        <v>190393.66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 spans="1:18" x14ac:dyDescent="0.3">
      <c r="A153" s="7"/>
      <c r="B153" s="36">
        <v>92</v>
      </c>
      <c r="C153" s="36">
        <v>7</v>
      </c>
      <c r="D153" s="37">
        <f>IF(B153&gt;$E$17*12,"",ROUND($E$16 * (1 - (1 + Lookups!$D$8 / 12) ^ (-($E$17*12 - B153))) / (1 - (1 + Lookups!$D$8 / 12) ^ (-$E$17*12)) + 0.05, 2))</f>
        <v>190258.35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</row>
    <row r="154" spans="1:18" x14ac:dyDescent="0.3">
      <c r="A154" s="7"/>
      <c r="B154" s="36">
        <v>93</v>
      </c>
      <c r="C154" s="36">
        <v>7</v>
      </c>
      <c r="D154" s="37">
        <f>IF(B154&gt;$E$17*12,"",ROUND($E$16 * (1 - (1 + Lookups!$D$8 / 12) ^ (-($E$17*12 - B154))) / (1 - (1 + Lookups!$D$8 / 12) ^ (-$E$17*12)) + 0.05, 2))</f>
        <v>190122.28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</row>
    <row r="155" spans="1:18" x14ac:dyDescent="0.3">
      <c r="A155" s="7"/>
      <c r="B155" s="36">
        <v>94</v>
      </c>
      <c r="C155" s="36">
        <v>7</v>
      </c>
      <c r="D155" s="37">
        <f>IF(B155&gt;$E$17*12,"",ROUND($E$16 * (1 - (1 + Lookups!$D$8 / 12) ^ (-($E$17*12 - B155))) / (1 - (1 + Lookups!$D$8 / 12) ^ (-$E$17*12)) + 0.05, 2))</f>
        <v>189985.44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</row>
    <row r="156" spans="1:18" x14ac:dyDescent="0.3">
      <c r="A156" s="7"/>
      <c r="B156" s="36">
        <v>95</v>
      </c>
      <c r="C156" s="36">
        <v>7</v>
      </c>
      <c r="D156" s="37">
        <f>IF(B156&gt;$E$17*12,"",ROUND($E$16 * (1 - (1 + Lookups!$D$8 / 12) ^ (-($E$17*12 - B156))) / (1 - (1 + Lookups!$D$8 / 12) ^ (-$E$17*12)) + 0.05, 2))</f>
        <v>189847.82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 x14ac:dyDescent="0.3">
      <c r="A157" s="7"/>
      <c r="B157" s="36">
        <v>96</v>
      </c>
      <c r="C157" s="36">
        <v>8</v>
      </c>
      <c r="D157" s="37">
        <f>IF(B157&gt;$E$17*12,"",ROUND($E$16 * (1 - (1 + Lookups!$D$8 / 12) ^ (-($E$17*12 - B157))) / (1 - (1 + Lookups!$D$8 / 12) ^ (-$E$17*12)) + 0.05, 2))</f>
        <v>189709.43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 x14ac:dyDescent="0.3">
      <c r="A158" s="7"/>
      <c r="B158" s="36">
        <v>97</v>
      </c>
      <c r="C158" s="36">
        <v>8</v>
      </c>
      <c r="D158" s="37">
        <f>IF(B158&gt;$E$17*12,"",ROUND($E$16 * (1 - (1 + Lookups!$D$8 / 12) ^ (-($E$17*12 - B158))) / (1 - (1 + Lookups!$D$8 / 12) ^ (-$E$17*12)) + 0.05, 2))</f>
        <v>189570.25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</row>
    <row r="159" spans="1:18" x14ac:dyDescent="0.3">
      <c r="A159" s="7"/>
      <c r="B159" s="36">
        <v>98</v>
      </c>
      <c r="C159" s="36">
        <v>8</v>
      </c>
      <c r="D159" s="37">
        <f>IF(B159&gt;$E$17*12,"",ROUND($E$16 * (1 - (1 + Lookups!$D$8 / 12) ^ (-($E$17*12 - B159))) / (1 - (1 + Lookups!$D$8 / 12) ^ (-$E$17*12)) + 0.05, 2))</f>
        <v>189430.29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</row>
    <row r="160" spans="1:18" x14ac:dyDescent="0.3">
      <c r="A160" s="7"/>
      <c r="B160" s="36">
        <v>99</v>
      </c>
      <c r="C160" s="36">
        <v>8</v>
      </c>
      <c r="D160" s="37">
        <f>IF(B160&gt;$E$17*12,"",ROUND($E$16 * (1 - (1 + Lookups!$D$8 / 12) ^ (-($E$17*12 - B160))) / (1 - (1 + Lookups!$D$8 / 12) ^ (-$E$17*12)) + 0.05, 2))</f>
        <v>189289.54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 spans="1:18" x14ac:dyDescent="0.3">
      <c r="A161" s="7"/>
      <c r="B161" s="36">
        <v>100</v>
      </c>
      <c r="C161" s="36">
        <v>8</v>
      </c>
      <c r="D161" s="37">
        <f>IF(B161&gt;$E$17*12,"",ROUND($E$16 * (1 - (1 + Lookups!$D$8 / 12) ^ (-($E$17*12 - B161))) / (1 - (1 + Lookups!$D$8 / 12) ^ (-$E$17*12)) + 0.05, 2))</f>
        <v>189147.99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</row>
    <row r="162" spans="1:18" x14ac:dyDescent="0.3">
      <c r="A162" s="7"/>
      <c r="B162" s="36">
        <v>101</v>
      </c>
      <c r="C162" s="36">
        <v>8</v>
      </c>
      <c r="D162" s="37">
        <f>IF(B162&gt;$E$17*12,"",ROUND($E$16 * (1 - (1 + Lookups!$D$8 / 12) ^ (-($E$17*12 - B162))) / (1 - (1 + Lookups!$D$8 / 12) ^ (-$E$17*12)) + 0.05, 2))</f>
        <v>189005.64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</row>
    <row r="163" spans="1:18" x14ac:dyDescent="0.3">
      <c r="A163" s="7"/>
      <c r="B163" s="36">
        <v>102</v>
      </c>
      <c r="C163" s="36">
        <v>8</v>
      </c>
      <c r="D163" s="37">
        <f>IF(B163&gt;$E$17*12,"",ROUND($E$16 * (1 - (1 + Lookups!$D$8 / 12) ^ (-($E$17*12 - B163))) / (1 - (1 + Lookups!$D$8 / 12) ^ (-$E$17*12)) + 0.05, 2))</f>
        <v>188862.49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</row>
    <row r="164" spans="1:18" x14ac:dyDescent="0.3">
      <c r="A164" s="7"/>
      <c r="B164" s="36">
        <v>103</v>
      </c>
      <c r="C164" s="36">
        <v>8</v>
      </c>
      <c r="D164" s="37">
        <f>IF(B164&gt;$E$17*12,"",ROUND($E$16 * (1 - (1 + Lookups!$D$8 / 12) ^ (-($E$17*12 - B164))) / (1 - (1 + Lookups!$D$8 / 12) ^ (-$E$17*12)) + 0.05, 2))</f>
        <v>188718.53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</row>
    <row r="165" spans="1:18" x14ac:dyDescent="0.3">
      <c r="A165" s="7"/>
      <c r="B165" s="36">
        <v>104</v>
      </c>
      <c r="C165" s="36">
        <v>8</v>
      </c>
      <c r="D165" s="37">
        <f>IF(B165&gt;$E$17*12,"",ROUND($E$16 * (1 - (1 + Lookups!$D$8 / 12) ^ (-($E$17*12 - B165))) / (1 - (1 + Lookups!$D$8 / 12) ^ (-$E$17*12)) + 0.05, 2))</f>
        <v>188573.76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 spans="1:18" x14ac:dyDescent="0.3">
      <c r="A166" s="7"/>
      <c r="B166" s="36">
        <v>105</v>
      </c>
      <c r="C166" s="36">
        <v>8</v>
      </c>
      <c r="D166" s="37">
        <f>IF(B166&gt;$E$17*12,"",ROUND($E$16 * (1 - (1 + Lookups!$D$8 / 12) ^ (-($E$17*12 - B166))) / (1 - (1 + Lookups!$D$8 / 12) ^ (-$E$17*12)) + 0.05, 2))</f>
        <v>188428.16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</row>
    <row r="167" spans="1:18" x14ac:dyDescent="0.3">
      <c r="A167" s="7"/>
      <c r="B167" s="36">
        <v>106</v>
      </c>
      <c r="C167" s="36">
        <v>8</v>
      </c>
      <c r="D167" s="37">
        <f>IF(B167&gt;$E$17*12,"",ROUND($E$16 * (1 - (1 + Lookups!$D$8 / 12) ^ (-($E$17*12 - B167))) / (1 - (1 + Lookups!$D$8 / 12) ^ (-$E$17*12)) + 0.05, 2))</f>
        <v>188281.75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</row>
    <row r="168" spans="1:18" x14ac:dyDescent="0.3">
      <c r="A168" s="7"/>
      <c r="B168" s="36">
        <v>107</v>
      </c>
      <c r="C168" s="36">
        <v>8</v>
      </c>
      <c r="D168" s="37">
        <f>IF(B168&gt;$E$17*12,"",ROUND($E$16 * (1 - (1 + Lookups!$D$8 / 12) ^ (-($E$17*12 - B168))) / (1 - (1 + Lookups!$D$8 / 12) ^ (-$E$17*12)) + 0.05, 2))</f>
        <v>188134.51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x14ac:dyDescent="0.3">
      <c r="A169" s="7"/>
      <c r="B169" s="36">
        <v>108</v>
      </c>
      <c r="C169" s="36">
        <v>9</v>
      </c>
      <c r="D169" s="37">
        <f>IF(B169&gt;$E$17*12,"",ROUND($E$16 * (1 - (1 + Lookups!$D$8 / 12) ^ (-($E$17*12 - B169))) / (1 - (1 + Lookups!$D$8 / 12) ^ (-$E$17*12)) + 0.05, 2))</f>
        <v>187986.43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 spans="1:18" x14ac:dyDescent="0.3">
      <c r="A170" s="7"/>
      <c r="B170" s="36">
        <v>109</v>
      </c>
      <c r="C170" s="36">
        <v>9</v>
      </c>
      <c r="D170" s="37">
        <f>IF(B170&gt;$E$17*12,"",ROUND($E$16 * (1 - (1 + Lookups!$D$8 / 12) ^ (-($E$17*12 - B170))) / (1 - (1 + Lookups!$D$8 / 12) ^ (-$E$17*12)) + 0.05, 2))</f>
        <v>187837.52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</row>
    <row r="171" spans="1:18" x14ac:dyDescent="0.3">
      <c r="A171" s="7"/>
      <c r="B171" s="36">
        <v>110</v>
      </c>
      <c r="C171" s="36">
        <v>9</v>
      </c>
      <c r="D171" s="37">
        <f>IF(B171&gt;$E$17*12,"",ROUND($E$16 * (1 - (1 + Lookups!$D$8 / 12) ^ (-($E$17*12 - B171))) / (1 - (1 + Lookups!$D$8 / 12) ^ (-$E$17*12)) + 0.05, 2))</f>
        <v>187687.77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 x14ac:dyDescent="0.3">
      <c r="A172" s="7"/>
      <c r="B172" s="36">
        <v>111</v>
      </c>
      <c r="C172" s="36">
        <v>9</v>
      </c>
      <c r="D172" s="37">
        <f>IF(B172&gt;$E$17*12,"",ROUND($E$16 * (1 - (1 + Lookups!$D$8 / 12) ^ (-($E$17*12 - B172))) / (1 - (1 + Lookups!$D$8 / 12) ^ (-$E$17*12)) + 0.05, 2))</f>
        <v>187537.17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 x14ac:dyDescent="0.3">
      <c r="A173" s="7"/>
      <c r="B173" s="36">
        <v>112</v>
      </c>
      <c r="C173" s="36">
        <v>9</v>
      </c>
      <c r="D173" s="37">
        <f>IF(B173&gt;$E$17*12,"",ROUND($E$16 * (1 - (1 + Lookups!$D$8 / 12) ^ (-($E$17*12 - B173))) / (1 - (1 + Lookups!$D$8 / 12) ^ (-$E$17*12)) + 0.05, 2))</f>
        <v>187385.72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 x14ac:dyDescent="0.3">
      <c r="A174" s="7"/>
      <c r="B174" s="36">
        <v>113</v>
      </c>
      <c r="C174" s="36">
        <v>9</v>
      </c>
      <c r="D174" s="37">
        <f>IF(B174&gt;$E$17*12,"",ROUND($E$16 * (1 - (1 + Lookups!$D$8 / 12) ^ (-($E$17*12 - B174))) / (1 - (1 + Lookups!$D$8 / 12) ^ (-$E$17*12)) + 0.05, 2))</f>
        <v>187233.42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x14ac:dyDescent="0.3">
      <c r="A175" s="7"/>
      <c r="B175" s="36">
        <v>114</v>
      </c>
      <c r="C175" s="36">
        <v>9</v>
      </c>
      <c r="D175" s="37">
        <f>IF(B175&gt;$E$17*12,"",ROUND($E$16 * (1 - (1 + Lookups!$D$8 / 12) ^ (-($E$17*12 - B175))) / (1 - (1 + Lookups!$D$8 / 12) ^ (-$E$17*12)) + 0.05, 2))</f>
        <v>187080.26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</row>
    <row r="176" spans="1:18" x14ac:dyDescent="0.3">
      <c r="A176" s="7"/>
      <c r="B176" s="36">
        <v>115</v>
      </c>
      <c r="C176" s="36">
        <v>9</v>
      </c>
      <c r="D176" s="37">
        <f>IF(B176&gt;$E$17*12,"",ROUND($E$16 * (1 - (1 + Lookups!$D$8 / 12) ^ (-($E$17*12 - B176))) / (1 - (1 + Lookups!$D$8 / 12) ^ (-$E$17*12)) + 0.05, 2))</f>
        <v>186926.22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</row>
    <row r="177" spans="1:18" x14ac:dyDescent="0.3">
      <c r="A177" s="7"/>
      <c r="B177" s="36">
        <v>116</v>
      </c>
      <c r="C177" s="36">
        <v>9</v>
      </c>
      <c r="D177" s="37">
        <f>IF(B177&gt;$E$17*12,"",ROUND($E$16 * (1 - (1 + Lookups!$D$8 / 12) ^ (-($E$17*12 - B177))) / (1 - (1 + Lookups!$D$8 / 12) ^ (-$E$17*12)) + 0.05, 2))</f>
        <v>186771.32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</row>
    <row r="178" spans="1:18" x14ac:dyDescent="0.3">
      <c r="A178" s="7"/>
      <c r="B178" s="36">
        <v>117</v>
      </c>
      <c r="C178" s="36">
        <v>9</v>
      </c>
      <c r="D178" s="37">
        <f>IF(B178&gt;$E$17*12,"",ROUND($E$16 * (1 - (1 + Lookups!$D$8 / 12) ^ (-($E$17*12 - B178))) / (1 - (1 + Lookups!$D$8 / 12) ^ (-$E$17*12)) + 0.05, 2))</f>
        <v>186615.55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 spans="1:18" x14ac:dyDescent="0.3">
      <c r="A179" s="7"/>
      <c r="B179" s="36">
        <v>118</v>
      </c>
      <c r="C179" s="36">
        <v>9</v>
      </c>
      <c r="D179" s="37">
        <f>IF(B179&gt;$E$17*12,"",ROUND($E$16 * (1 - (1 + Lookups!$D$8 / 12) ^ (-($E$17*12 - B179))) / (1 - (1 + Lookups!$D$8 / 12) ^ (-$E$17*12)) + 0.05, 2))</f>
        <v>186458.89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</row>
    <row r="180" spans="1:18" x14ac:dyDescent="0.3">
      <c r="A180" s="7"/>
      <c r="B180" s="36">
        <v>119</v>
      </c>
      <c r="C180" s="36">
        <v>9</v>
      </c>
      <c r="D180" s="37">
        <f>IF(B180&gt;$E$17*12,"",ROUND($E$16 * (1 - (1 + Lookups!$D$8 / 12) ^ (-($E$17*12 - B180))) / (1 - (1 + Lookups!$D$8 / 12) ^ (-$E$17*12)) + 0.05, 2))</f>
        <v>186301.35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</row>
    <row r="181" spans="1:18" x14ac:dyDescent="0.3">
      <c r="A181" s="7"/>
      <c r="B181" s="36">
        <v>120</v>
      </c>
      <c r="C181" s="36">
        <v>10</v>
      </c>
      <c r="D181" s="37">
        <f>IF(B181&gt;$E$17*12,"",ROUND($E$16 * (1 - (1 + Lookups!$D$8 / 12) ^ (-($E$17*12 - B181))) / (1 - (1 + Lookups!$D$8 / 12) ^ (-$E$17*12)) + 0.05, 2))</f>
        <v>186142.92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</row>
    <row r="182" spans="1:18" x14ac:dyDescent="0.3">
      <c r="A182" s="7"/>
      <c r="B182" s="36">
        <v>121</v>
      </c>
      <c r="C182" s="36">
        <v>10</v>
      </c>
      <c r="D182" s="37">
        <f>IF(B182&gt;$E$17*12,"",ROUND($E$16 * (1 - (1 + Lookups!$D$8 / 12) ^ (-($E$17*12 - B182))) / (1 - (1 + Lookups!$D$8 / 12) ^ (-$E$17*12)) + 0.05, 2))</f>
        <v>185983.59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 spans="1:18" x14ac:dyDescent="0.3">
      <c r="A183" s="7"/>
      <c r="B183" s="36">
        <v>122</v>
      </c>
      <c r="C183" s="36">
        <v>10</v>
      </c>
      <c r="D183" s="37">
        <f>IF(B183&gt;$E$17*12,"",ROUND($E$16 * (1 - (1 + Lookups!$D$8 / 12) ^ (-($E$17*12 - B183))) / (1 - (1 + Lookups!$D$8 / 12) ^ (-$E$17*12)) + 0.05, 2))</f>
        <v>185823.37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</row>
    <row r="184" spans="1:18" x14ac:dyDescent="0.3">
      <c r="A184" s="7"/>
      <c r="B184" s="36">
        <v>123</v>
      </c>
      <c r="C184" s="36">
        <v>10</v>
      </c>
      <c r="D184" s="37">
        <f>IF(B184&gt;$E$17*12,"",ROUND($E$16 * (1 - (1 + Lookups!$D$8 / 12) ^ (-($E$17*12 - B184))) / (1 - (1 + Lookups!$D$8 / 12) ^ (-$E$17*12)) + 0.05, 2))</f>
        <v>185662.24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</row>
    <row r="185" spans="1:18" x14ac:dyDescent="0.3">
      <c r="A185" s="7"/>
      <c r="B185" s="36">
        <v>124</v>
      </c>
      <c r="C185" s="36">
        <v>10</v>
      </c>
      <c r="D185" s="37">
        <f>IF(B185&gt;$E$17*12,"",ROUND($E$16 * (1 - (1 + Lookups!$D$8 / 12) ^ (-($E$17*12 - B185))) / (1 - (1 + Lookups!$D$8 / 12) ^ (-$E$17*12)) + 0.05, 2))</f>
        <v>185500.19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</row>
    <row r="186" spans="1:18" x14ac:dyDescent="0.3">
      <c r="A186" s="7"/>
      <c r="B186" s="36">
        <v>125</v>
      </c>
      <c r="C186" s="36">
        <v>10</v>
      </c>
      <c r="D186" s="37">
        <f>IF(B186&gt;$E$17*12,"",ROUND($E$16 * (1 - (1 + Lookups!$D$8 / 12) ^ (-($E$17*12 - B186))) / (1 - (1 + Lookups!$D$8 / 12) ^ (-$E$17*12)) + 0.05, 2))</f>
        <v>185337.24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 spans="1:18" x14ac:dyDescent="0.3">
      <c r="A187" s="7"/>
      <c r="B187" s="36">
        <v>126</v>
      </c>
      <c r="C187" s="36">
        <v>10</v>
      </c>
      <c r="D187" s="37">
        <f>IF(B187&gt;$E$17*12,"",ROUND($E$16 * (1 - (1 + Lookups!$D$8 / 12) ^ (-($E$17*12 - B187))) / (1 - (1 + Lookups!$D$8 / 12) ^ (-$E$17*12)) + 0.05, 2))</f>
        <v>185173.36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</row>
    <row r="188" spans="1:18" x14ac:dyDescent="0.3">
      <c r="A188" s="7"/>
      <c r="B188" s="36">
        <v>127</v>
      </c>
      <c r="C188" s="36">
        <v>10</v>
      </c>
      <c r="D188" s="37">
        <f>IF(B188&gt;$E$17*12,"",ROUND($E$16 * (1 - (1 + Lookups!$D$8 / 12) ^ (-($E$17*12 - B188))) / (1 - (1 + Lookups!$D$8 / 12) ^ (-$E$17*12)) + 0.05, 2))</f>
        <v>185008.55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</row>
    <row r="189" spans="1:18" x14ac:dyDescent="0.3">
      <c r="A189" s="7"/>
      <c r="B189" s="36">
        <v>128</v>
      </c>
      <c r="C189" s="36">
        <v>10</v>
      </c>
      <c r="D189" s="37">
        <f>IF(B189&gt;$E$17*12,"",ROUND($E$16 * (1 - (1 + Lookups!$D$8 / 12) ^ (-($E$17*12 - B189))) / (1 - (1 + Lookups!$D$8 / 12) ^ (-$E$17*12)) + 0.05, 2))</f>
        <v>184842.82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18" x14ac:dyDescent="0.3">
      <c r="A190" s="7"/>
      <c r="B190" s="36">
        <v>129</v>
      </c>
      <c r="C190" s="36">
        <v>10</v>
      </c>
      <c r="D190" s="37">
        <f>IF(B190&gt;$E$17*12,"",ROUND($E$16 * (1 - (1 + Lookups!$D$8 / 12) ^ (-($E$17*12 - B190))) / (1 - (1 + Lookups!$D$8 / 12) ^ (-$E$17*12)) + 0.05, 2))</f>
        <v>184676.15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1:18" x14ac:dyDescent="0.3">
      <c r="A191" s="7"/>
      <c r="B191" s="36">
        <v>130</v>
      </c>
      <c r="C191" s="36">
        <v>10</v>
      </c>
      <c r="D191" s="37">
        <f>IF(B191&gt;$E$17*12,"",ROUND($E$16 * (1 - (1 + Lookups!$D$8 / 12) ^ (-($E$17*12 - B191))) / (1 - (1 + Lookups!$D$8 / 12) ^ (-$E$17*12)) + 0.05, 2))</f>
        <v>184508.53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 spans="1:18" x14ac:dyDescent="0.3">
      <c r="A192" s="7"/>
      <c r="B192" s="36">
        <v>131</v>
      </c>
      <c r="C192" s="36">
        <v>10</v>
      </c>
      <c r="D192" s="37">
        <f>IF(B192&gt;$E$17*12,"",ROUND($E$16 * (1 - (1 + Lookups!$D$8 / 12) ^ (-($E$17*12 - B192))) / (1 - (1 + Lookups!$D$8 / 12) ^ (-$E$17*12)) + 0.05, 2))</f>
        <v>184339.97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</row>
    <row r="193" spans="1:18" x14ac:dyDescent="0.3">
      <c r="A193" s="7"/>
      <c r="B193" s="36">
        <v>132</v>
      </c>
      <c r="C193" s="36">
        <v>11</v>
      </c>
      <c r="D193" s="37">
        <f>IF(B193&gt;$E$17*12,"",ROUND($E$16 * (1 - (1 + Lookups!$D$8 / 12) ^ (-($E$17*12 - B193))) / (1 - (1 + Lookups!$D$8 / 12) ^ (-$E$17*12)) + 0.05, 2))</f>
        <v>184170.46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</row>
    <row r="194" spans="1:18" x14ac:dyDescent="0.3">
      <c r="A194" s="7"/>
      <c r="B194" s="36">
        <v>133</v>
      </c>
      <c r="C194" s="36">
        <v>11</v>
      </c>
      <c r="D194" s="37">
        <f>IF(B194&gt;$E$17*12,"",ROUND($E$16 * (1 - (1 + Lookups!$D$8 / 12) ^ (-($E$17*12 - B194))) / (1 - (1 + Lookups!$D$8 / 12) ^ (-$E$17*12)) + 0.05, 2))</f>
        <v>183999.99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</row>
    <row r="195" spans="1:18" x14ac:dyDescent="0.3">
      <c r="A195" s="7"/>
      <c r="B195" s="36">
        <v>134</v>
      </c>
      <c r="C195" s="36">
        <v>11</v>
      </c>
      <c r="D195" s="37">
        <f>IF(B195&gt;$E$17*12,"",ROUND($E$16 * (1 - (1 + Lookups!$D$8 / 12) ^ (-($E$17*12 - B195))) / (1 - (1 + Lookups!$D$8 / 12) ^ (-$E$17*12)) + 0.05, 2))</f>
        <v>183828.56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 spans="1:18" x14ac:dyDescent="0.3">
      <c r="A196" s="7"/>
      <c r="B196" s="36">
        <v>135</v>
      </c>
      <c r="C196" s="36">
        <v>11</v>
      </c>
      <c r="D196" s="37">
        <f>IF(B196&gt;$E$17*12,"",ROUND($E$16 * (1 - (1 + Lookups!$D$8 / 12) ^ (-($E$17*12 - B196))) / (1 - (1 + Lookups!$D$8 / 12) ^ (-$E$17*12)) + 0.05, 2))</f>
        <v>183656.15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</row>
    <row r="197" spans="1:18" x14ac:dyDescent="0.3">
      <c r="A197" s="7"/>
      <c r="B197" s="36">
        <v>136</v>
      </c>
      <c r="C197" s="36">
        <v>11</v>
      </c>
      <c r="D197" s="37">
        <f>IF(B197&gt;$E$17*12,"",ROUND($E$16 * (1 - (1 + Lookups!$D$8 / 12) ^ (-($E$17*12 - B197))) / (1 - (1 + Lookups!$D$8 / 12) ^ (-$E$17*12)) + 0.05, 2))</f>
        <v>183482.78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</row>
    <row r="198" spans="1:18" x14ac:dyDescent="0.3">
      <c r="A198" s="7"/>
      <c r="B198" s="36">
        <v>137</v>
      </c>
      <c r="C198" s="36">
        <v>11</v>
      </c>
      <c r="D198" s="37">
        <f>IF(B198&gt;$E$17*12,"",ROUND($E$16 * (1 - (1 + Lookups!$D$8 / 12) ^ (-($E$17*12 - B198))) / (1 - (1 + Lookups!$D$8 / 12) ^ (-$E$17*12)) + 0.05, 2))</f>
        <v>183308.42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</row>
    <row r="199" spans="1:18" x14ac:dyDescent="0.3">
      <c r="A199" s="7"/>
      <c r="B199" s="36">
        <v>138</v>
      </c>
      <c r="C199" s="36">
        <v>11</v>
      </c>
      <c r="D199" s="37">
        <f>IF(B199&gt;$E$17*12,"",ROUND($E$16 * (1 - (1 + Lookups!$D$8 / 12) ^ (-($E$17*12 - B199))) / (1 - (1 + Lookups!$D$8 / 12) ^ (-$E$17*12)) + 0.05, 2))</f>
        <v>183133.08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 spans="1:18" x14ac:dyDescent="0.3">
      <c r="A200" s="7"/>
      <c r="B200" s="36">
        <v>139</v>
      </c>
      <c r="C200" s="36">
        <v>11</v>
      </c>
      <c r="D200" s="37">
        <f>IF(B200&gt;$E$17*12,"",ROUND($E$16 * (1 - (1 + Lookups!$D$8 / 12) ^ (-($E$17*12 - B200))) / (1 - (1 + Lookups!$D$8 / 12) ^ (-$E$17*12)) + 0.05, 2))</f>
        <v>182956.75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</row>
    <row r="201" spans="1:18" x14ac:dyDescent="0.3">
      <c r="A201" s="7"/>
      <c r="B201" s="36">
        <v>140</v>
      </c>
      <c r="C201" s="36">
        <v>11</v>
      </c>
      <c r="D201" s="37">
        <f>IF(B201&gt;$E$17*12,"",ROUND($E$16 * (1 - (1 + Lookups!$D$8 / 12) ^ (-($E$17*12 - B201))) / (1 - (1 + Lookups!$D$8 / 12) ^ (-$E$17*12)) + 0.05, 2))</f>
        <v>182779.42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</row>
    <row r="202" spans="1:18" x14ac:dyDescent="0.3">
      <c r="A202" s="7"/>
      <c r="B202" s="36">
        <v>141</v>
      </c>
      <c r="C202" s="36">
        <v>11</v>
      </c>
      <c r="D202" s="37">
        <f>IF(B202&gt;$E$17*12,"",ROUND($E$16 * (1 - (1 + Lookups!$D$8 / 12) ^ (-($E$17*12 - B202))) / (1 - (1 + Lookups!$D$8 / 12) ^ (-$E$17*12)) + 0.05, 2))</f>
        <v>182601.09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1:18" x14ac:dyDescent="0.3">
      <c r="A203" s="7"/>
      <c r="B203" s="36">
        <v>142</v>
      </c>
      <c r="C203" s="36">
        <v>11</v>
      </c>
      <c r="D203" s="37">
        <f>IF(B203&gt;$E$17*12,"",ROUND($E$16 * (1 - (1 + Lookups!$D$8 / 12) ^ (-($E$17*12 - B203))) / (1 - (1 + Lookups!$D$8 / 12) ^ (-$E$17*12)) + 0.05, 2))</f>
        <v>182421.75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</row>
    <row r="204" spans="1:18" x14ac:dyDescent="0.3">
      <c r="A204" s="7"/>
      <c r="B204" s="36">
        <v>143</v>
      </c>
      <c r="C204" s="36">
        <v>11</v>
      </c>
      <c r="D204" s="37">
        <f>IF(B204&gt;$E$17*12,"",ROUND($E$16 * (1 - (1 + Lookups!$D$8 / 12) ^ (-($E$17*12 - B204))) / (1 - (1 + Lookups!$D$8 / 12) ^ (-$E$17*12)) + 0.05, 2))</f>
        <v>182241.4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 spans="1:18" x14ac:dyDescent="0.3">
      <c r="A205" s="7"/>
      <c r="B205" s="36">
        <v>144</v>
      </c>
      <c r="C205" s="36">
        <v>12</v>
      </c>
      <c r="D205" s="37">
        <f>IF(B205&gt;$E$17*12,"",ROUND($E$16 * (1 - (1 + Lookups!$D$8 / 12) ^ (-($E$17*12 - B205))) / (1 - (1 + Lookups!$D$8 / 12) ^ (-$E$17*12)) + 0.05, 2))</f>
        <v>182060.03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</row>
    <row r="206" spans="1:18" x14ac:dyDescent="0.3">
      <c r="A206" s="7"/>
      <c r="B206" s="36">
        <v>145</v>
      </c>
      <c r="C206" s="36">
        <v>12</v>
      </c>
      <c r="D206" s="37">
        <f>IF(B206&gt;$E$17*12,"",ROUND($E$16 * (1 - (1 + Lookups!$D$8 / 12) ^ (-($E$17*12 - B206))) / (1 - (1 + Lookups!$D$8 / 12) ^ (-$E$17*12)) + 0.05, 2))</f>
        <v>181877.64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</row>
    <row r="207" spans="1:18" x14ac:dyDescent="0.3">
      <c r="A207" s="7"/>
      <c r="B207" s="36">
        <v>146</v>
      </c>
      <c r="C207" s="36">
        <v>12</v>
      </c>
      <c r="D207" s="37">
        <f>IF(B207&gt;$E$17*12,"",ROUND($E$16 * (1 - (1 + Lookups!$D$8 / 12) ^ (-($E$17*12 - B207))) / (1 - (1 + Lookups!$D$8 / 12) ^ (-$E$17*12)) + 0.05, 2))</f>
        <v>181694.21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</row>
    <row r="208" spans="1:18" x14ac:dyDescent="0.3">
      <c r="A208" s="7"/>
      <c r="B208" s="36">
        <v>147</v>
      </c>
      <c r="C208" s="36">
        <v>12</v>
      </c>
      <c r="D208" s="37">
        <f>IF(B208&gt;$E$17*12,"",ROUND($E$16 * (1 - (1 + Lookups!$D$8 / 12) ^ (-($E$17*12 - B208))) / (1 - (1 + Lookups!$D$8 / 12) ^ (-$E$17*12)) + 0.05, 2))</f>
        <v>181509.75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 spans="1:18" x14ac:dyDescent="0.3">
      <c r="A209" s="7"/>
      <c r="B209" s="36">
        <v>148</v>
      </c>
      <c r="C209" s="36">
        <v>12</v>
      </c>
      <c r="D209" s="37">
        <f>IF(B209&gt;$E$17*12,"",ROUND($E$16 * (1 - (1 + Lookups!$D$8 / 12) ^ (-($E$17*12 - B209))) / (1 - (1 + Lookups!$D$8 / 12) ^ (-$E$17*12)) + 0.05, 2))</f>
        <v>181324.25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1:18" x14ac:dyDescent="0.3">
      <c r="A210" s="7"/>
      <c r="B210" s="36">
        <v>149</v>
      </c>
      <c r="C210" s="36">
        <v>12</v>
      </c>
      <c r="D210" s="37">
        <f>IF(B210&gt;$E$17*12,"",ROUND($E$16 * (1 - (1 + Lookups!$D$8 / 12) ^ (-($E$17*12 - B210))) / (1 - (1 + Lookups!$D$8 / 12) ^ (-$E$17*12)) + 0.05, 2))</f>
        <v>181137.69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</row>
    <row r="211" spans="1:18" x14ac:dyDescent="0.3">
      <c r="A211" s="7"/>
      <c r="B211" s="36">
        <v>150</v>
      </c>
      <c r="C211" s="36">
        <v>12</v>
      </c>
      <c r="D211" s="37">
        <f>IF(B211&gt;$E$17*12,"",ROUND($E$16 * (1 - (1 + Lookups!$D$8 / 12) ^ (-($E$17*12 - B211))) / (1 - (1 + Lookups!$D$8 / 12) ^ (-$E$17*12)) + 0.05, 2))</f>
        <v>180950.09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</row>
    <row r="212" spans="1:18" x14ac:dyDescent="0.3">
      <c r="A212" s="7"/>
      <c r="B212" s="36">
        <v>151</v>
      </c>
      <c r="C212" s="36">
        <v>12</v>
      </c>
      <c r="D212" s="37">
        <f>IF(B212&gt;$E$17*12,"",ROUND($E$16 * (1 - (1 + Lookups!$D$8 / 12) ^ (-($E$17*12 - B212))) / (1 - (1 + Lookups!$D$8 / 12) ^ (-$E$17*12)) + 0.05, 2))</f>
        <v>180761.42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 spans="1:18" x14ac:dyDescent="0.3">
      <c r="A213" s="7"/>
      <c r="B213" s="36">
        <v>152</v>
      </c>
      <c r="C213" s="36">
        <v>12</v>
      </c>
      <c r="D213" s="37">
        <f>IF(B213&gt;$E$17*12,"",ROUND($E$16 * (1 - (1 + Lookups!$D$8 / 12) ^ (-($E$17*12 - B213))) / (1 - (1 + Lookups!$D$8 / 12) ^ (-$E$17*12)) + 0.05, 2))</f>
        <v>180571.69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</row>
    <row r="214" spans="1:18" x14ac:dyDescent="0.3">
      <c r="A214" s="7"/>
      <c r="B214" s="36">
        <v>153</v>
      </c>
      <c r="C214" s="36">
        <v>12</v>
      </c>
      <c r="D214" s="37">
        <f>IF(B214&gt;$E$17*12,"",ROUND($E$16 * (1 - (1 + Lookups!$D$8 / 12) ^ (-($E$17*12 - B214))) / (1 - (1 + Lookups!$D$8 / 12) ^ (-$E$17*12)) + 0.05, 2))</f>
        <v>180380.89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</row>
    <row r="215" spans="1:18" x14ac:dyDescent="0.3">
      <c r="A215" s="7"/>
      <c r="B215" s="36">
        <v>154</v>
      </c>
      <c r="C215" s="36">
        <v>12</v>
      </c>
      <c r="D215" s="37">
        <f>IF(B215&gt;$E$17*12,"",ROUND($E$16 * (1 - (1 + Lookups!$D$8 / 12) ^ (-($E$17*12 - B215))) / (1 - (1 + Lookups!$D$8 / 12) ^ (-$E$17*12)) + 0.05, 2))</f>
        <v>180189.01</v>
      </c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</row>
    <row r="216" spans="1:18" x14ac:dyDescent="0.3">
      <c r="A216" s="7"/>
      <c r="B216" s="36">
        <v>155</v>
      </c>
      <c r="C216" s="36">
        <v>12</v>
      </c>
      <c r="D216" s="37">
        <f>IF(B216&gt;$E$17*12,"",ROUND($E$16 * (1 - (1 + Lookups!$D$8 / 12) ^ (-($E$17*12 - B216))) / (1 - (1 + Lookups!$D$8 / 12) ^ (-$E$17*12)) + 0.05, 2))</f>
        <v>179996.04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</row>
    <row r="217" spans="1:18" x14ac:dyDescent="0.3">
      <c r="A217" s="7"/>
      <c r="B217" s="36">
        <v>156</v>
      </c>
      <c r="C217" s="36">
        <v>13</v>
      </c>
      <c r="D217" s="37">
        <f>IF(B217&gt;$E$17*12,"",ROUND($E$16 * (1 - (1 + Lookups!$D$8 / 12) ^ (-($E$17*12 - B217))) / (1 - (1 + Lookups!$D$8 / 12) ^ (-$E$17*12)) + 0.05, 2))</f>
        <v>179801.98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 spans="1:18" x14ac:dyDescent="0.3">
      <c r="A218" s="7"/>
      <c r="B218" s="36">
        <v>157</v>
      </c>
      <c r="C218" s="36">
        <v>13</v>
      </c>
      <c r="D218" s="37">
        <f>IF(B218&gt;$E$17*12,"",ROUND($E$16 * (1 - (1 + Lookups!$D$8 / 12) ^ (-($E$17*12 - B218))) / (1 - (1 + Lookups!$D$8 / 12) ^ (-$E$17*12)) + 0.05, 2))</f>
        <v>179606.83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</row>
    <row r="219" spans="1:18" x14ac:dyDescent="0.3">
      <c r="A219" s="7"/>
      <c r="B219" s="36">
        <v>158</v>
      </c>
      <c r="C219" s="36">
        <v>13</v>
      </c>
      <c r="D219" s="37">
        <f>IF(B219&gt;$E$17*12,"",ROUND($E$16 * (1 - (1 + Lookups!$D$8 / 12) ^ (-($E$17*12 - B219))) / (1 - (1 + Lookups!$D$8 / 12) ^ (-$E$17*12)) + 0.05, 2))</f>
        <v>179410.58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</row>
    <row r="220" spans="1:18" x14ac:dyDescent="0.3">
      <c r="A220" s="7"/>
      <c r="B220" s="36">
        <v>159</v>
      </c>
      <c r="C220" s="36">
        <v>13</v>
      </c>
      <c r="D220" s="37">
        <f>IF(B220&gt;$E$17*12,"",ROUND($E$16 * (1 - (1 + Lookups!$D$8 / 12) ^ (-($E$17*12 - B220))) / (1 - (1 + Lookups!$D$8 / 12) ^ (-$E$17*12)) + 0.05, 2))</f>
        <v>179213.21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</row>
    <row r="221" spans="1:18" x14ac:dyDescent="0.3">
      <c r="A221" s="7"/>
      <c r="B221" s="36">
        <v>160</v>
      </c>
      <c r="C221" s="36">
        <v>13</v>
      </c>
      <c r="D221" s="37">
        <f>IF(B221&gt;$E$17*12,"",ROUND($E$16 * (1 - (1 + Lookups!$D$8 / 12) ^ (-($E$17*12 - B221))) / (1 - (1 + Lookups!$D$8 / 12) ^ (-$E$17*12)) + 0.05, 2))</f>
        <v>179014.73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 spans="1:18" x14ac:dyDescent="0.3">
      <c r="A222" s="7"/>
      <c r="B222" s="36">
        <v>161</v>
      </c>
      <c r="C222" s="36">
        <v>13</v>
      </c>
      <c r="D222" s="37">
        <f>IF(B222&gt;$E$17*12,"",ROUND($E$16 * (1 - (1 + Lookups!$D$8 / 12) ^ (-($E$17*12 - B222))) / (1 - (1 + Lookups!$D$8 / 12) ^ (-$E$17*12)) + 0.05, 2))</f>
        <v>178815.13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</row>
    <row r="223" spans="1:18" x14ac:dyDescent="0.3">
      <c r="A223" s="7"/>
      <c r="B223" s="36">
        <v>162</v>
      </c>
      <c r="C223" s="36">
        <v>13</v>
      </c>
      <c r="D223" s="37">
        <f>IF(B223&gt;$E$17*12,"",ROUND($E$16 * (1 - (1 + Lookups!$D$8 / 12) ^ (-($E$17*12 - B223))) / (1 - (1 + Lookups!$D$8 / 12) ^ (-$E$17*12)) + 0.05, 2))</f>
        <v>178614.39999999999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</row>
    <row r="224" spans="1:18" x14ac:dyDescent="0.3">
      <c r="A224" s="7"/>
      <c r="B224" s="36">
        <v>163</v>
      </c>
      <c r="C224" s="36">
        <v>13</v>
      </c>
      <c r="D224" s="37">
        <f>IF(B224&gt;$E$17*12,"",ROUND($E$16 * (1 - (1 + Lookups!$D$8 / 12) ^ (-($E$17*12 - B224))) / (1 - (1 + Lookups!$D$8 / 12) ^ (-$E$17*12)) + 0.05, 2))</f>
        <v>178412.54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</row>
    <row r="225" spans="1:18" x14ac:dyDescent="0.3">
      <c r="A225" s="7"/>
      <c r="B225" s="36">
        <v>164</v>
      </c>
      <c r="C225" s="36">
        <v>13</v>
      </c>
      <c r="D225" s="37">
        <f>IF(B225&gt;$E$17*12,"",ROUND($E$16 * (1 - (1 + Lookups!$D$8 / 12) ^ (-($E$17*12 - B225))) / (1 - (1 + Lookups!$D$8 / 12) ^ (-$E$17*12)) + 0.05, 2))</f>
        <v>178209.54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 spans="1:18" x14ac:dyDescent="0.3">
      <c r="A226" s="7"/>
      <c r="B226" s="36">
        <v>165</v>
      </c>
      <c r="C226" s="36">
        <v>13</v>
      </c>
      <c r="D226" s="37">
        <f>IF(B226&gt;$E$17*12,"",ROUND($E$16 * (1 - (1 + Lookups!$D$8 / 12) ^ (-($E$17*12 - B226))) / (1 - (1 + Lookups!$D$8 / 12) ^ (-$E$17*12)) + 0.05, 2))</f>
        <v>178005.39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</row>
    <row r="227" spans="1:18" x14ac:dyDescent="0.3">
      <c r="A227" s="7"/>
      <c r="B227" s="36">
        <v>166</v>
      </c>
      <c r="C227" s="36">
        <v>13</v>
      </c>
      <c r="D227" s="37">
        <f>IF(B227&gt;$E$17*12,"",ROUND($E$16 * (1 - (1 + Lookups!$D$8 / 12) ^ (-($E$17*12 - B227))) / (1 - (1 + Lookups!$D$8 / 12) ^ (-$E$17*12)) + 0.05, 2))</f>
        <v>177800.09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</row>
    <row r="228" spans="1:18" x14ac:dyDescent="0.3">
      <c r="A228" s="7"/>
      <c r="B228" s="36">
        <v>167</v>
      </c>
      <c r="C228" s="36">
        <v>13</v>
      </c>
      <c r="D228" s="37">
        <f>IF(B228&gt;$E$17*12,"",ROUND($E$16 * (1 - (1 + Lookups!$D$8 / 12) ^ (-($E$17*12 - B228))) / (1 - (1 + Lookups!$D$8 / 12) ^ (-$E$17*12)) + 0.05, 2))</f>
        <v>177593.62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</row>
    <row r="229" spans="1:18" x14ac:dyDescent="0.3">
      <c r="A229" s="7"/>
      <c r="B229" s="36">
        <v>168</v>
      </c>
      <c r="C229" s="36">
        <v>14</v>
      </c>
      <c r="D229" s="37">
        <f>IF(B229&gt;$E$17*12,"",ROUND($E$16 * (1 - (1 + Lookups!$D$8 / 12) ^ (-($E$17*12 - B229))) / (1 - (1 + Lookups!$D$8 / 12) ^ (-$E$17*12)) + 0.05, 2))</f>
        <v>177385.99</v>
      </c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</row>
    <row r="230" spans="1:18" x14ac:dyDescent="0.3">
      <c r="A230" s="7"/>
      <c r="B230" s="36">
        <v>169</v>
      </c>
      <c r="C230" s="36">
        <v>14</v>
      </c>
      <c r="D230" s="37">
        <f>IF(B230&gt;$E$17*12,"",ROUND($E$16 * (1 - (1 + Lookups!$D$8 / 12) ^ (-($E$17*12 - B230))) / (1 - (1 + Lookups!$D$8 / 12) ^ (-$E$17*12)) + 0.05, 2))</f>
        <v>177177.19</v>
      </c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 spans="1:18" x14ac:dyDescent="0.3">
      <c r="A231" s="7"/>
      <c r="B231" s="36">
        <v>170</v>
      </c>
      <c r="C231" s="36">
        <v>14</v>
      </c>
      <c r="D231" s="37">
        <f>IF(B231&gt;$E$17*12,"",ROUND($E$16 * (1 - (1 + Lookups!$D$8 / 12) ^ (-($E$17*12 - B231))) / (1 - (1 + Lookups!$D$8 / 12) ^ (-$E$17*12)) + 0.05, 2))</f>
        <v>176967.21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 x14ac:dyDescent="0.3">
      <c r="A232" s="7"/>
      <c r="B232" s="36">
        <v>171</v>
      </c>
      <c r="C232" s="36">
        <v>14</v>
      </c>
      <c r="D232" s="37">
        <f>IF(B232&gt;$E$17*12,"",ROUND($E$16 * (1 - (1 + Lookups!$D$8 / 12) ^ (-($E$17*12 - B232))) / (1 - (1 + Lookups!$D$8 / 12) ^ (-$E$17*12)) + 0.05, 2))</f>
        <v>176756.04</v>
      </c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 x14ac:dyDescent="0.3">
      <c r="A233" s="7"/>
      <c r="B233" s="36">
        <v>172</v>
      </c>
      <c r="C233" s="36">
        <v>14</v>
      </c>
      <c r="D233" s="37">
        <f>IF(B233&gt;$E$17*12,"",ROUND($E$16 * (1 - (1 + Lookups!$D$8 / 12) ^ (-($E$17*12 - B233))) / (1 - (1 + Lookups!$D$8 / 12) ^ (-$E$17*12)) + 0.05, 2))</f>
        <v>176543.68</v>
      </c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</row>
    <row r="234" spans="1:18" x14ac:dyDescent="0.3">
      <c r="A234" s="7"/>
      <c r="B234" s="36">
        <v>173</v>
      </c>
      <c r="C234" s="36">
        <v>14</v>
      </c>
      <c r="D234" s="37">
        <f>IF(B234&gt;$E$17*12,"",ROUND($E$16 * (1 - (1 + Lookups!$D$8 / 12) ^ (-($E$17*12 - B234))) / (1 - (1 + Lookups!$D$8 / 12) ^ (-$E$17*12)) + 0.05, 2))</f>
        <v>176330.11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 spans="1:18" x14ac:dyDescent="0.3">
      <c r="A235" s="7"/>
      <c r="B235" s="36">
        <v>174</v>
      </c>
      <c r="C235" s="36">
        <v>14</v>
      </c>
      <c r="D235" s="37">
        <f>IF(B235&gt;$E$17*12,"",ROUND($E$16 * (1 - (1 + Lookups!$D$8 / 12) ^ (-($E$17*12 - B235))) / (1 - (1 + Lookups!$D$8 / 12) ^ (-$E$17*12)) + 0.05, 2))</f>
        <v>176115.35</v>
      </c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</row>
    <row r="236" spans="1:18" x14ac:dyDescent="0.3">
      <c r="A236" s="7"/>
      <c r="B236" s="36">
        <v>175</v>
      </c>
      <c r="C236" s="36">
        <v>14</v>
      </c>
      <c r="D236" s="37">
        <f>IF(B236&gt;$E$17*12,"",ROUND($E$16 * (1 - (1 + Lookups!$D$8 / 12) ^ (-($E$17*12 - B236))) / (1 - (1 + Lookups!$D$8 / 12) ^ (-$E$17*12)) + 0.05, 2))</f>
        <v>175899.36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</row>
    <row r="237" spans="1:18" x14ac:dyDescent="0.3">
      <c r="A237" s="7"/>
      <c r="B237" s="36">
        <v>176</v>
      </c>
      <c r="C237" s="36">
        <v>14</v>
      </c>
      <c r="D237" s="37">
        <f>IF(B237&gt;$E$17*12,"",ROUND($E$16 * (1 - (1 + Lookups!$D$8 / 12) ^ (-($E$17*12 - B237))) / (1 - (1 + Lookups!$D$8 / 12) ^ (-$E$17*12)) + 0.05, 2))</f>
        <v>175682.16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</row>
    <row r="238" spans="1:18" x14ac:dyDescent="0.3">
      <c r="A238" s="7"/>
      <c r="B238" s="36">
        <v>177</v>
      </c>
      <c r="C238" s="36">
        <v>14</v>
      </c>
      <c r="D238" s="37">
        <f>IF(B238&gt;$E$17*12,"",ROUND($E$16 * (1 - (1 + Lookups!$D$8 / 12) ^ (-($E$17*12 - B238))) / (1 - (1 + Lookups!$D$8 / 12) ^ (-$E$17*12)) + 0.05, 2))</f>
        <v>175463.73</v>
      </c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 spans="1:18" x14ac:dyDescent="0.3">
      <c r="A239" s="7"/>
      <c r="B239" s="36">
        <v>178</v>
      </c>
      <c r="C239" s="36">
        <v>14</v>
      </c>
      <c r="D239" s="37">
        <f>IF(B239&gt;$E$17*12,"",ROUND($E$16 * (1 - (1 + Lookups!$D$8 / 12) ^ (-($E$17*12 - B239))) / (1 - (1 + Lookups!$D$8 / 12) ^ (-$E$17*12)) + 0.05, 2))</f>
        <v>175244.07</v>
      </c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</row>
    <row r="240" spans="1:18" x14ac:dyDescent="0.3">
      <c r="A240" s="7"/>
      <c r="B240" s="36">
        <v>179</v>
      </c>
      <c r="C240" s="36">
        <v>14</v>
      </c>
      <c r="D240" s="37">
        <f>IF(B240&gt;$E$17*12,"",ROUND($E$16 * (1 - (1 + Lookups!$D$8 / 12) ^ (-($E$17*12 - B240))) / (1 - (1 + Lookups!$D$8 / 12) ^ (-$E$17*12)) + 0.05, 2))</f>
        <v>175023.16</v>
      </c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</row>
    <row r="241" spans="1:18" x14ac:dyDescent="0.3">
      <c r="A241" s="7"/>
      <c r="B241" s="36">
        <v>180</v>
      </c>
      <c r="C241" s="36">
        <v>15</v>
      </c>
      <c r="D241" s="37">
        <f>IF(B241&gt;$E$17*12,"",ROUND($E$16 * (1 - (1 + Lookups!$D$8 / 12) ^ (-($E$17*12 - B241))) / (1 - (1 + Lookups!$D$8 / 12) ^ (-$E$17*12)) + 0.05, 2))</f>
        <v>174801.01</v>
      </c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</row>
    <row r="242" spans="1:18" x14ac:dyDescent="0.3">
      <c r="A242" s="7"/>
      <c r="B242" s="36">
        <v>181</v>
      </c>
      <c r="C242" s="36">
        <v>15</v>
      </c>
      <c r="D242" s="37">
        <f>IF(B242&gt;$E$17*12,"",ROUND($E$16 * (1 - (1 + Lookups!$D$8 / 12) ^ (-($E$17*12 - B242))) / (1 - (1 + Lookups!$D$8 / 12) ^ (-$E$17*12)) + 0.05, 2))</f>
        <v>174577.6</v>
      </c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</row>
    <row r="243" spans="1:18" x14ac:dyDescent="0.3">
      <c r="A243" s="7"/>
      <c r="B243" s="36">
        <v>182</v>
      </c>
      <c r="C243" s="36">
        <v>15</v>
      </c>
      <c r="D243" s="37">
        <f>IF(B243&gt;$E$17*12,"",ROUND($E$16 * (1 - (1 + Lookups!$D$8 / 12) ^ (-($E$17*12 - B243))) / (1 - (1 + Lookups!$D$8 / 12) ^ (-$E$17*12)) + 0.05, 2))</f>
        <v>174352.93</v>
      </c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 spans="1:18" x14ac:dyDescent="0.3">
      <c r="A244" s="7"/>
      <c r="B244" s="36">
        <v>183</v>
      </c>
      <c r="C244" s="36">
        <v>15</v>
      </c>
      <c r="D244" s="37">
        <f>IF(B244&gt;$E$17*12,"",ROUND($E$16 * (1 - (1 + Lookups!$D$8 / 12) ^ (-($E$17*12 - B244))) / (1 - (1 + Lookups!$D$8 / 12) ^ (-$E$17*12)) + 0.05, 2))</f>
        <v>174126.99</v>
      </c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</row>
    <row r="245" spans="1:18" x14ac:dyDescent="0.3">
      <c r="A245" s="7"/>
      <c r="B245" s="36">
        <v>184</v>
      </c>
      <c r="C245" s="36">
        <v>15</v>
      </c>
      <c r="D245" s="37">
        <f>IF(B245&gt;$E$17*12,"",ROUND($E$16 * (1 - (1 + Lookups!$D$8 / 12) ^ (-($E$17*12 - B245))) / (1 - (1 + Lookups!$D$8 / 12) ^ (-$E$17*12)) + 0.05, 2))</f>
        <v>173899.78</v>
      </c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</row>
    <row r="246" spans="1:18" x14ac:dyDescent="0.3">
      <c r="A246" s="7"/>
      <c r="B246" s="36">
        <v>185</v>
      </c>
      <c r="C246" s="36">
        <v>15</v>
      </c>
      <c r="D246" s="37">
        <f>IF(B246&gt;$E$17*12,"",ROUND($E$16 * (1 - (1 + Lookups!$D$8 / 12) ^ (-($E$17*12 - B246))) / (1 - (1 + Lookups!$D$8 / 12) ^ (-$E$17*12)) + 0.05, 2))</f>
        <v>173671.28</v>
      </c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</row>
    <row r="247" spans="1:18" x14ac:dyDescent="0.3">
      <c r="A247" s="7"/>
      <c r="B247" s="36">
        <v>186</v>
      </c>
      <c r="C247" s="36">
        <v>15</v>
      </c>
      <c r="D247" s="37">
        <f>IF(B247&gt;$E$17*12,"",ROUND($E$16 * (1 - (1 + Lookups!$D$8 / 12) ^ (-($E$17*12 - B247))) / (1 - (1 + Lookups!$D$8 / 12) ^ (-$E$17*12)) + 0.05, 2))</f>
        <v>173441.49</v>
      </c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 spans="1:18" x14ac:dyDescent="0.3">
      <c r="A248" s="7"/>
      <c r="B248" s="36">
        <v>187</v>
      </c>
      <c r="C248" s="36">
        <v>15</v>
      </c>
      <c r="D248" s="37">
        <f>IF(B248&gt;$E$17*12,"",ROUND($E$16 * (1 - (1 + Lookups!$D$8 / 12) ^ (-($E$17*12 - B248))) / (1 - (1 + Lookups!$D$8 / 12) ^ (-$E$17*12)) + 0.05, 2))</f>
        <v>173210.4</v>
      </c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</row>
    <row r="249" spans="1:18" x14ac:dyDescent="0.3">
      <c r="A249" s="7"/>
      <c r="B249" s="36">
        <v>188</v>
      </c>
      <c r="C249" s="36">
        <v>15</v>
      </c>
      <c r="D249" s="37">
        <f>IF(B249&gt;$E$17*12,"",ROUND($E$16 * (1 - (1 + Lookups!$D$8 / 12) ^ (-($E$17*12 - B249))) / (1 - (1 + Lookups!$D$8 / 12) ^ (-$E$17*12)) + 0.05, 2))</f>
        <v>172978</v>
      </c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18" x14ac:dyDescent="0.3">
      <c r="A250" s="7"/>
      <c r="B250" s="36">
        <v>189</v>
      </c>
      <c r="C250" s="36">
        <v>15</v>
      </c>
      <c r="D250" s="37">
        <f>IF(B250&gt;$E$17*12,"",ROUND($E$16 * (1 - (1 + Lookups!$D$8 / 12) ^ (-($E$17*12 - B250))) / (1 - (1 + Lookups!$D$8 / 12) ^ (-$E$17*12)) + 0.05, 2))</f>
        <v>172744.29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</row>
    <row r="251" spans="1:18" x14ac:dyDescent="0.3">
      <c r="A251" s="7"/>
      <c r="B251" s="36">
        <v>190</v>
      </c>
      <c r="C251" s="36">
        <v>15</v>
      </c>
      <c r="D251" s="37">
        <f>IF(B251&gt;$E$17*12,"",ROUND($E$16 * (1 - (1 + Lookups!$D$8 / 12) ^ (-($E$17*12 - B251))) / (1 - (1 + Lookups!$D$8 / 12) ^ (-$E$17*12)) + 0.05, 2))</f>
        <v>172509.27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 spans="1:18" x14ac:dyDescent="0.3">
      <c r="A252" s="7"/>
      <c r="B252" s="36">
        <v>191</v>
      </c>
      <c r="C252" s="36">
        <v>15</v>
      </c>
      <c r="D252" s="37">
        <f>IF(B252&gt;$E$17*12,"",ROUND($E$16 * (1 - (1 + Lookups!$D$8 / 12) ^ (-($E$17*12 - B252))) / (1 - (1 + Lookups!$D$8 / 12) ^ (-$E$17*12)) + 0.05, 2))</f>
        <v>172272.91</v>
      </c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18" x14ac:dyDescent="0.3">
      <c r="A253" s="7"/>
      <c r="B253" s="36">
        <v>192</v>
      </c>
      <c r="C253" s="36">
        <v>16</v>
      </c>
      <c r="D253" s="37">
        <f>IF(B253&gt;$E$17*12,"",ROUND($E$16 * (1 - (1 + Lookups!$D$8 / 12) ^ (-($E$17*12 - B253))) / (1 - (1 + Lookups!$D$8 / 12) ^ (-$E$17*12)) + 0.05, 2))</f>
        <v>172035.22</v>
      </c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</row>
    <row r="254" spans="1:18" x14ac:dyDescent="0.3">
      <c r="A254" s="7"/>
      <c r="B254" s="36">
        <v>193</v>
      </c>
      <c r="C254" s="36">
        <v>16</v>
      </c>
      <c r="D254" s="37">
        <f>IF(B254&gt;$E$17*12,"",ROUND($E$16 * (1 - (1 + Lookups!$D$8 / 12) ^ (-($E$17*12 - B254))) / (1 - (1 + Lookups!$D$8 / 12) ^ (-$E$17*12)) + 0.05, 2))</f>
        <v>171796.18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</row>
    <row r="255" spans="1:18" x14ac:dyDescent="0.3">
      <c r="A255" s="7"/>
      <c r="B255" s="36">
        <v>194</v>
      </c>
      <c r="C255" s="36">
        <v>16</v>
      </c>
      <c r="D255" s="37">
        <f>IF(B255&gt;$E$17*12,"",ROUND($E$16 * (1 - (1 + Lookups!$D$8 / 12) ^ (-($E$17*12 - B255))) / (1 - (1 + Lookups!$D$8 / 12) ^ (-$E$17*12)) + 0.05, 2))</f>
        <v>171555.8</v>
      </c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</row>
    <row r="256" spans="1:18" x14ac:dyDescent="0.3">
      <c r="A256" s="7"/>
      <c r="B256" s="36">
        <v>195</v>
      </c>
      <c r="C256" s="36">
        <v>16</v>
      </c>
      <c r="D256" s="37">
        <f>IF(B256&gt;$E$17*12,"",ROUND($E$16 * (1 - (1 + Lookups!$D$8 / 12) ^ (-($E$17*12 - B256))) / (1 - (1 + Lookups!$D$8 / 12) ^ (-$E$17*12)) + 0.05, 2))</f>
        <v>171314.05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 spans="1:18" x14ac:dyDescent="0.3">
      <c r="A257" s="7"/>
      <c r="B257" s="36">
        <v>196</v>
      </c>
      <c r="C257" s="36">
        <v>16</v>
      </c>
      <c r="D257" s="37">
        <f>IF(B257&gt;$E$17*12,"",ROUND($E$16 * (1 - (1 + Lookups!$D$8 / 12) ^ (-($E$17*12 - B257))) / (1 - (1 + Lookups!$D$8 / 12) ^ (-$E$17*12)) + 0.05, 2))</f>
        <v>171070.94</v>
      </c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</row>
    <row r="258" spans="1:18" x14ac:dyDescent="0.3">
      <c r="A258" s="7"/>
      <c r="B258" s="36">
        <v>197</v>
      </c>
      <c r="C258" s="36">
        <v>16</v>
      </c>
      <c r="D258" s="37">
        <f>IF(B258&gt;$E$17*12,"",ROUND($E$16 * (1 - (1 + Lookups!$D$8 / 12) ^ (-($E$17*12 - B258))) / (1 - (1 + Lookups!$D$8 / 12) ^ (-$E$17*12)) + 0.05, 2))</f>
        <v>170826.46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</row>
    <row r="259" spans="1:18" x14ac:dyDescent="0.3">
      <c r="A259" s="7"/>
      <c r="B259" s="36">
        <v>198</v>
      </c>
      <c r="C259" s="36">
        <v>16</v>
      </c>
      <c r="D259" s="37">
        <f>IF(B259&gt;$E$17*12,"",ROUND($E$16 * (1 - (1 + Lookups!$D$8 / 12) ^ (-($E$17*12 - B259))) / (1 - (1 + Lookups!$D$8 / 12) ^ (-$E$17*12)) + 0.05, 2))</f>
        <v>170580.6</v>
      </c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</row>
    <row r="260" spans="1:18" x14ac:dyDescent="0.3">
      <c r="A260" s="7"/>
      <c r="B260" s="36">
        <v>199</v>
      </c>
      <c r="C260" s="36">
        <v>16</v>
      </c>
      <c r="D260" s="37">
        <f>IF(B260&gt;$E$17*12,"",ROUND($E$16 * (1 - (1 + Lookups!$D$8 / 12) ^ (-($E$17*12 - B260))) / (1 - (1 + Lookups!$D$8 / 12) ^ (-$E$17*12)) + 0.05, 2))</f>
        <v>170333.34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 spans="1:18" x14ac:dyDescent="0.3">
      <c r="A261" s="7"/>
      <c r="B261" s="36">
        <v>200</v>
      </c>
      <c r="C261" s="36">
        <v>16</v>
      </c>
      <c r="D261" s="37">
        <f>IF(B261&gt;$E$17*12,"",ROUND($E$16 * (1 - (1 + Lookups!$D$8 / 12) ^ (-($E$17*12 - B261))) / (1 - (1 + Lookups!$D$8 / 12) ^ (-$E$17*12)) + 0.05, 2))</f>
        <v>170084.69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</row>
    <row r="262" spans="1:18" x14ac:dyDescent="0.3">
      <c r="A262" s="7"/>
      <c r="B262" s="36">
        <v>201</v>
      </c>
      <c r="C262" s="36">
        <v>16</v>
      </c>
      <c r="D262" s="37">
        <f>IF(B262&gt;$E$17*12,"",ROUND($E$16 * (1 - (1 + Lookups!$D$8 / 12) ^ (-($E$17*12 - B262))) / (1 - (1 + Lookups!$D$8 / 12) ^ (-$E$17*12)) + 0.05, 2))</f>
        <v>169834.64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</row>
    <row r="263" spans="1:18" x14ac:dyDescent="0.3">
      <c r="A263" s="7"/>
      <c r="B263" s="36">
        <v>202</v>
      </c>
      <c r="C263" s="36">
        <v>16</v>
      </c>
      <c r="D263" s="37">
        <f>IF(B263&gt;$E$17*12,"",ROUND($E$16 * (1 - (1 + Lookups!$D$8 / 12) ^ (-($E$17*12 - B263))) / (1 - (1 + Lookups!$D$8 / 12) ^ (-$E$17*12)) + 0.05, 2))</f>
        <v>169583.17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</row>
    <row r="264" spans="1:18" x14ac:dyDescent="0.3">
      <c r="A264" s="7"/>
      <c r="B264" s="36">
        <v>203</v>
      </c>
      <c r="C264" s="36">
        <v>16</v>
      </c>
      <c r="D264" s="37">
        <f>IF(B264&gt;$E$17*12,"",ROUND($E$16 * (1 - (1 + Lookups!$D$8 / 12) ^ (-($E$17*12 - B264))) / (1 - (1 + Lookups!$D$8 / 12) ^ (-$E$17*12)) + 0.05, 2))</f>
        <v>169330.28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 spans="1:18" x14ac:dyDescent="0.3">
      <c r="A265" s="7"/>
      <c r="B265" s="36">
        <v>204</v>
      </c>
      <c r="C265" s="36">
        <v>17</v>
      </c>
      <c r="D265" s="37">
        <f>IF(B265&gt;$E$17*12,"",ROUND($E$16 * (1 - (1 + Lookups!$D$8 / 12) ^ (-($E$17*12 - B265))) / (1 - (1 + Lookups!$D$8 / 12) ^ (-$E$17*12)) + 0.05, 2))</f>
        <v>169075.96</v>
      </c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</row>
    <row r="266" spans="1:18" x14ac:dyDescent="0.3">
      <c r="A266" s="7"/>
      <c r="B266" s="36">
        <v>205</v>
      </c>
      <c r="C266" s="36">
        <v>17</v>
      </c>
      <c r="D266" s="37">
        <f>IF(B266&gt;$E$17*12,"",ROUND($E$16 * (1 - (1 + Lookups!$D$8 / 12) ^ (-($E$17*12 - B266))) / (1 - (1 + Lookups!$D$8 / 12) ^ (-$E$17*12)) + 0.05, 2))</f>
        <v>168820.21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</row>
    <row r="267" spans="1:18" x14ac:dyDescent="0.3">
      <c r="A267" s="7"/>
      <c r="B267" s="36">
        <v>206</v>
      </c>
      <c r="C267" s="36">
        <v>17</v>
      </c>
      <c r="D267" s="37">
        <f>IF(B267&gt;$E$17*12,"",ROUND($E$16 * (1 - (1 + Lookups!$D$8 / 12) ^ (-($E$17*12 - B267))) / (1 - (1 + Lookups!$D$8 / 12) ^ (-$E$17*12)) + 0.05, 2))</f>
        <v>168563.01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</row>
    <row r="268" spans="1:18" x14ac:dyDescent="0.3">
      <c r="A268" s="7"/>
      <c r="B268" s="36">
        <v>207</v>
      </c>
      <c r="C268" s="36">
        <v>17</v>
      </c>
      <c r="D268" s="37">
        <f>IF(B268&gt;$E$17*12,"",ROUND($E$16 * (1 - (1 + Lookups!$D$8 / 12) ^ (-($E$17*12 - B268))) / (1 - (1 + Lookups!$D$8 / 12) ^ (-$E$17*12)) + 0.05, 2))</f>
        <v>168304.36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</row>
    <row r="269" spans="1:18" x14ac:dyDescent="0.3">
      <c r="A269" s="7"/>
      <c r="B269" s="36">
        <v>208</v>
      </c>
      <c r="C269" s="36">
        <v>17</v>
      </c>
      <c r="D269" s="37">
        <f>IF(B269&gt;$E$17*12,"",ROUND($E$16 * (1 - (1 + Lookups!$D$8 / 12) ^ (-($E$17*12 - B269))) / (1 - (1 + Lookups!$D$8 / 12) ^ (-$E$17*12)) + 0.05, 2))</f>
        <v>168044.24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</row>
    <row r="270" spans="1:18" x14ac:dyDescent="0.3">
      <c r="A270" s="7"/>
      <c r="B270" s="36">
        <v>209</v>
      </c>
      <c r="C270" s="36">
        <v>17</v>
      </c>
      <c r="D270" s="37">
        <f>IF(B270&gt;$E$17*12,"",ROUND($E$16 * (1 - (1 + Lookups!$D$8 / 12) ^ (-($E$17*12 - B270))) / (1 - (1 + Lookups!$D$8 / 12) ^ (-$E$17*12)) + 0.05, 2))</f>
        <v>167782.66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</row>
    <row r="271" spans="1:18" x14ac:dyDescent="0.3">
      <c r="A271" s="7"/>
      <c r="B271" s="36">
        <v>210</v>
      </c>
      <c r="C271" s="36">
        <v>17</v>
      </c>
      <c r="D271" s="37">
        <f>IF(B271&gt;$E$17*12,"",ROUND($E$16 * (1 - (1 + Lookups!$D$8 / 12) ^ (-($E$17*12 - B271))) / (1 - (1 + Lookups!$D$8 / 12) ^ (-$E$17*12)) + 0.05, 2))</f>
        <v>167519.6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</row>
    <row r="272" spans="1:18" x14ac:dyDescent="0.3">
      <c r="A272" s="7"/>
      <c r="B272" s="36">
        <v>211</v>
      </c>
      <c r="C272" s="36">
        <v>17</v>
      </c>
      <c r="D272" s="37">
        <f>IF(B272&gt;$E$17*12,"",ROUND($E$16 * (1 - (1 + Lookups!$D$8 / 12) ^ (-($E$17*12 - B272))) / (1 - (1 + Lookups!$D$8 / 12) ^ (-$E$17*12)) + 0.05, 2))</f>
        <v>167255.04999999999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</row>
    <row r="273" spans="1:18" x14ac:dyDescent="0.3">
      <c r="A273" s="7"/>
      <c r="B273" s="36">
        <v>212</v>
      </c>
      <c r="C273" s="36">
        <v>17</v>
      </c>
      <c r="D273" s="37">
        <f>IF(B273&gt;$E$17*12,"",ROUND($E$16 * (1 - (1 + Lookups!$D$8 / 12) ^ (-($E$17*12 - B273))) / (1 - (1 + Lookups!$D$8 / 12) ^ (-$E$17*12)) + 0.05, 2))</f>
        <v>166989.01</v>
      </c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</row>
    <row r="274" spans="1:18" x14ac:dyDescent="0.3">
      <c r="A274" s="7"/>
      <c r="B274" s="36">
        <v>213</v>
      </c>
      <c r="C274" s="36">
        <v>17</v>
      </c>
      <c r="D274" s="37">
        <f>IF(B274&gt;$E$17*12,"",ROUND($E$16 * (1 - (1 + Lookups!$D$8 / 12) ^ (-($E$17*12 - B274))) / (1 - (1 + Lookups!$D$8 / 12) ^ (-$E$17*12)) + 0.05, 2))</f>
        <v>166721.46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</row>
    <row r="275" spans="1:18" x14ac:dyDescent="0.3">
      <c r="A275" s="7"/>
      <c r="B275" s="36">
        <v>214</v>
      </c>
      <c r="C275" s="36">
        <v>17</v>
      </c>
      <c r="D275" s="37">
        <f>IF(B275&gt;$E$17*12,"",ROUND($E$16 * (1 - (1 + Lookups!$D$8 / 12) ^ (-($E$17*12 - B275))) / (1 - (1 + Lookups!$D$8 / 12) ^ (-$E$17*12)) + 0.05, 2))</f>
        <v>166452.4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</row>
    <row r="276" spans="1:18" x14ac:dyDescent="0.3">
      <c r="A276" s="7"/>
      <c r="B276" s="36">
        <v>215</v>
      </c>
      <c r="C276" s="36">
        <v>17</v>
      </c>
      <c r="D276" s="37">
        <f>IF(B276&gt;$E$17*12,"",ROUND($E$16 * (1 - (1 + Lookups!$D$8 / 12) ^ (-($E$17*12 - B276))) / (1 - (1 + Lookups!$D$8 / 12) ^ (-$E$17*12)) + 0.05, 2))</f>
        <v>166181.82999999999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</row>
    <row r="277" spans="1:18" x14ac:dyDescent="0.3">
      <c r="A277" s="7"/>
      <c r="B277" s="36">
        <v>216</v>
      </c>
      <c r="C277" s="36">
        <v>18</v>
      </c>
      <c r="D277" s="37">
        <f>IF(B277&gt;$E$17*12,"",ROUND($E$16 * (1 - (1 + Lookups!$D$8 / 12) ^ (-($E$17*12 - B277))) / (1 - (1 + Lookups!$D$8 / 12) ^ (-$E$17*12)) + 0.05, 2))</f>
        <v>165909.72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</row>
    <row r="278" spans="1:18" x14ac:dyDescent="0.3">
      <c r="A278" s="7"/>
      <c r="B278" s="36">
        <v>217</v>
      </c>
      <c r="C278" s="36">
        <v>18</v>
      </c>
      <c r="D278" s="37">
        <f>IF(B278&gt;$E$17*12,"",ROUND($E$16 * (1 - (1 + Lookups!$D$8 / 12) ^ (-($E$17*12 - B278))) / (1 - (1 + Lookups!$D$8 / 12) ^ (-$E$17*12)) + 0.05, 2))</f>
        <v>165636.07999999999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</row>
    <row r="279" spans="1:18" x14ac:dyDescent="0.3">
      <c r="A279" s="7"/>
      <c r="B279" s="36">
        <v>218</v>
      </c>
      <c r="C279" s="36">
        <v>18</v>
      </c>
      <c r="D279" s="37">
        <f>IF(B279&gt;$E$17*12,"",ROUND($E$16 * (1 - (1 + Lookups!$D$8 / 12) ^ (-($E$17*12 - B279))) / (1 - (1 + Lookups!$D$8 / 12) ^ (-$E$17*12)) + 0.05, 2))</f>
        <v>165360.89000000001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</row>
    <row r="280" spans="1:18" x14ac:dyDescent="0.3">
      <c r="A280" s="7"/>
      <c r="B280" s="36">
        <v>219</v>
      </c>
      <c r="C280" s="36">
        <v>18</v>
      </c>
      <c r="D280" s="37">
        <f>IF(B280&gt;$E$17*12,"",ROUND($E$16 * (1 - (1 + Lookups!$D$8 / 12) ^ (-($E$17*12 - B280))) / (1 - (1 + Lookups!$D$8 / 12) ^ (-$E$17*12)) + 0.05, 2))</f>
        <v>165084.14000000001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</row>
    <row r="281" spans="1:18" x14ac:dyDescent="0.3">
      <c r="A281" s="7"/>
      <c r="B281" s="36">
        <v>220</v>
      </c>
      <c r="C281" s="36">
        <v>18</v>
      </c>
      <c r="D281" s="37">
        <f>IF(B281&gt;$E$17*12,"",ROUND($E$16 * (1 - (1 + Lookups!$D$8 / 12) ^ (-($E$17*12 - B281))) / (1 - (1 + Lookups!$D$8 / 12) ^ (-$E$17*12)) + 0.05, 2))</f>
        <v>164805.82999999999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</row>
    <row r="282" spans="1:18" x14ac:dyDescent="0.3">
      <c r="A282" s="7"/>
      <c r="B282" s="36">
        <v>221</v>
      </c>
      <c r="C282" s="36">
        <v>18</v>
      </c>
      <c r="D282" s="37">
        <f>IF(B282&gt;$E$17*12,"",ROUND($E$16 * (1 - (1 + Lookups!$D$8 / 12) ^ (-($E$17*12 - B282))) / (1 - (1 + Lookups!$D$8 / 12) ^ (-$E$17*12)) + 0.05, 2))</f>
        <v>164525.95000000001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</row>
    <row r="283" spans="1:18" x14ac:dyDescent="0.3">
      <c r="A283" s="7"/>
      <c r="B283" s="36">
        <v>222</v>
      </c>
      <c r="C283" s="36">
        <v>18</v>
      </c>
      <c r="D283" s="37">
        <f>IF(B283&gt;$E$17*12,"",ROUND($E$16 * (1 - (1 + Lookups!$D$8 / 12) ^ (-($E$17*12 - B283))) / (1 - (1 + Lookups!$D$8 / 12) ^ (-$E$17*12)) + 0.05, 2))</f>
        <v>164244.49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</row>
    <row r="284" spans="1:18" x14ac:dyDescent="0.3">
      <c r="A284" s="7"/>
      <c r="B284" s="36">
        <v>223</v>
      </c>
      <c r="C284" s="36">
        <v>18</v>
      </c>
      <c r="D284" s="37">
        <f>IF(B284&gt;$E$17*12,"",ROUND($E$16 * (1 - (1 + Lookups!$D$8 / 12) ^ (-($E$17*12 - B284))) / (1 - (1 + Lookups!$D$8 / 12) ^ (-$E$17*12)) + 0.05, 2))</f>
        <v>163961.44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</row>
    <row r="285" spans="1:18" x14ac:dyDescent="0.3">
      <c r="A285" s="7"/>
      <c r="B285" s="36">
        <v>224</v>
      </c>
      <c r="C285" s="36">
        <v>18</v>
      </c>
      <c r="D285" s="37">
        <f>IF(B285&gt;$E$17*12,"",ROUND($E$16 * (1 - (1 + Lookups!$D$8 / 12) ^ (-($E$17*12 - B285))) / (1 - (1 + Lookups!$D$8 / 12) ^ (-$E$17*12)) + 0.05, 2))</f>
        <v>163676.79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</row>
    <row r="286" spans="1:18" x14ac:dyDescent="0.3">
      <c r="A286" s="7"/>
      <c r="B286" s="36">
        <v>225</v>
      </c>
      <c r="C286" s="36">
        <v>18</v>
      </c>
      <c r="D286" s="37">
        <f>IF(B286&gt;$E$17*12,"",ROUND($E$16 * (1 - (1 + Lookups!$D$8 / 12) ^ (-($E$17*12 - B286))) / (1 - (1 + Lookups!$D$8 / 12) ^ (-$E$17*12)) + 0.05, 2))</f>
        <v>163390.53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x14ac:dyDescent="0.3">
      <c r="A287" s="7"/>
      <c r="B287" s="36">
        <v>226</v>
      </c>
      <c r="C287" s="36">
        <v>18</v>
      </c>
      <c r="D287" s="37">
        <f>IF(B287&gt;$E$17*12,"",ROUND($E$16 * (1 - (1 + Lookups!$D$8 / 12) ^ (-($E$17*12 - B287))) / (1 - (1 + Lookups!$D$8 / 12) ^ (-$E$17*12)) + 0.05, 2))</f>
        <v>163102.65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88" spans="1:18" x14ac:dyDescent="0.3">
      <c r="A288" s="7"/>
      <c r="B288" s="36">
        <v>227</v>
      </c>
      <c r="C288" s="36">
        <v>18</v>
      </c>
      <c r="D288" s="37">
        <f>IF(B288&gt;$E$17*12,"",ROUND($E$16 * (1 - (1 + Lookups!$D$8 / 12) ^ (-($E$17*12 - B288))) / (1 - (1 + Lookups!$D$8 / 12) ^ (-$E$17*12)) + 0.05, 2))</f>
        <v>162813.14000000001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</row>
    <row r="289" spans="1:18" x14ac:dyDescent="0.3">
      <c r="A289" s="7"/>
      <c r="B289" s="36">
        <v>228</v>
      </c>
      <c r="C289" s="36">
        <v>19</v>
      </c>
      <c r="D289" s="37">
        <f>IF(B289&gt;$E$17*12,"",ROUND($E$16 * (1 - (1 + Lookups!$D$8 / 12) ^ (-($E$17*12 - B289))) / (1 - (1 + Lookups!$D$8 / 12) ^ (-$E$17*12)) + 0.05, 2))</f>
        <v>162522.01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</row>
    <row r="290" spans="1:18" x14ac:dyDescent="0.3">
      <c r="A290" s="7"/>
      <c r="B290" s="36">
        <v>229</v>
      </c>
      <c r="C290" s="36">
        <v>19</v>
      </c>
      <c r="D290" s="37">
        <f>IF(B290&gt;$E$17*12,"",ROUND($E$16 * (1 - (1 + Lookups!$D$8 / 12) ^ (-($E$17*12 - B290))) / (1 - (1 + Lookups!$D$8 / 12) ^ (-$E$17*12)) + 0.05, 2))</f>
        <v>162229.22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  <row r="291" spans="1:18" x14ac:dyDescent="0.3">
      <c r="A291" s="7"/>
      <c r="B291" s="36">
        <v>230</v>
      </c>
      <c r="C291" s="36">
        <v>19</v>
      </c>
      <c r="D291" s="37">
        <f>IF(B291&gt;$E$17*12,"",ROUND($E$16 * (1 - (1 + Lookups!$D$8 / 12) ^ (-($E$17*12 - B291))) / (1 - (1 + Lookups!$D$8 / 12) ^ (-$E$17*12)) + 0.05, 2))</f>
        <v>161934.78</v>
      </c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</row>
    <row r="292" spans="1:18" x14ac:dyDescent="0.3">
      <c r="A292" s="7"/>
      <c r="B292" s="36">
        <v>231</v>
      </c>
      <c r="C292" s="36">
        <v>19</v>
      </c>
      <c r="D292" s="37">
        <f>IF(B292&gt;$E$17*12,"",ROUND($E$16 * (1 - (1 + Lookups!$D$8 / 12) ^ (-($E$17*12 - B292))) / (1 - (1 + Lookups!$D$8 / 12) ^ (-$E$17*12)) + 0.05, 2))</f>
        <v>161638.68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</row>
    <row r="293" spans="1:18" x14ac:dyDescent="0.3">
      <c r="A293" s="7"/>
      <c r="B293" s="36">
        <v>232</v>
      </c>
      <c r="C293" s="36">
        <v>19</v>
      </c>
      <c r="D293" s="37">
        <f>IF(B293&gt;$E$17*12,"",ROUND($E$16 * (1 - (1 + Lookups!$D$8 / 12) ^ (-($E$17*12 - B293))) / (1 - (1 + Lookups!$D$8 / 12) ^ (-$E$17*12)) + 0.05, 2))</f>
        <v>161340.9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</row>
    <row r="294" spans="1:18" x14ac:dyDescent="0.3">
      <c r="A294" s="7"/>
      <c r="B294" s="36">
        <v>233</v>
      </c>
      <c r="C294" s="36">
        <v>19</v>
      </c>
      <c r="D294" s="37">
        <f>IF(B294&gt;$E$17*12,"",ROUND($E$16 * (1 - (1 + Lookups!$D$8 / 12) ^ (-($E$17*12 - B294))) / (1 - (1 + Lookups!$D$8 / 12) ^ (-$E$17*12)) + 0.05, 2))</f>
        <v>161041.45000000001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</row>
    <row r="295" spans="1:18" x14ac:dyDescent="0.3">
      <c r="A295" s="7"/>
      <c r="B295" s="36">
        <v>234</v>
      </c>
      <c r="C295" s="36">
        <v>19</v>
      </c>
      <c r="D295" s="37">
        <f>IF(B295&gt;$E$17*12,"",ROUND($E$16 * (1 - (1 + Lookups!$D$8 / 12) ^ (-($E$17*12 - B295))) / (1 - (1 + Lookups!$D$8 / 12) ^ (-$E$17*12)) + 0.05, 2))</f>
        <v>160740.29999999999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</row>
    <row r="296" spans="1:18" x14ac:dyDescent="0.3">
      <c r="A296" s="7"/>
      <c r="B296" s="36">
        <v>235</v>
      </c>
      <c r="C296" s="36">
        <v>19</v>
      </c>
      <c r="D296" s="37">
        <f>IF(B296&gt;$E$17*12,"",ROUND($E$16 * (1 - (1 + Lookups!$D$8 / 12) ^ (-($E$17*12 - B296))) / (1 - (1 + Lookups!$D$8 / 12) ^ (-$E$17*12)) + 0.05, 2))</f>
        <v>160437.45000000001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</row>
    <row r="297" spans="1:18" x14ac:dyDescent="0.3">
      <c r="A297" s="7"/>
      <c r="B297" s="36">
        <v>236</v>
      </c>
      <c r="C297" s="36">
        <v>19</v>
      </c>
      <c r="D297" s="37">
        <f>IF(B297&gt;$E$17*12,"",ROUND($E$16 * (1 - (1 + Lookups!$D$8 / 12) ^ (-($E$17*12 - B297))) / (1 - (1 + Lookups!$D$8 / 12) ^ (-$E$17*12)) + 0.05, 2))</f>
        <v>160132.88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</row>
    <row r="298" spans="1:18" x14ac:dyDescent="0.3">
      <c r="A298" s="7"/>
      <c r="B298" s="36">
        <v>237</v>
      </c>
      <c r="C298" s="36">
        <v>19</v>
      </c>
      <c r="D298" s="37">
        <f>IF(B298&gt;$E$17*12,"",ROUND($E$16 * (1 - (1 + Lookups!$D$8 / 12) ^ (-($E$17*12 - B298))) / (1 - (1 + Lookups!$D$8 / 12) ^ (-$E$17*12)) + 0.05, 2))</f>
        <v>159826.6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</row>
    <row r="299" spans="1:18" x14ac:dyDescent="0.3">
      <c r="A299" s="7"/>
      <c r="B299" s="36">
        <v>238</v>
      </c>
      <c r="C299" s="36">
        <v>19</v>
      </c>
      <c r="D299" s="37">
        <f>IF(B299&gt;$E$17*12,"",ROUND($E$16 * (1 - (1 + Lookups!$D$8 / 12) ^ (-($E$17*12 - B299))) / (1 - (1 + Lookups!$D$8 / 12) ^ (-$E$17*12)) + 0.05, 2))</f>
        <v>159518.59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</row>
    <row r="300" spans="1:18" x14ac:dyDescent="0.3">
      <c r="A300" s="7"/>
      <c r="B300" s="36">
        <v>239</v>
      </c>
      <c r="C300" s="36">
        <v>19</v>
      </c>
      <c r="D300" s="37">
        <f>IF(B300&gt;$E$17*12,"",ROUND($E$16 * (1 - (1 + Lookups!$D$8 / 12) ^ (-($E$17*12 - B300))) / (1 - (1 + Lookups!$D$8 / 12) ^ (-$E$17*12)) + 0.05, 2))</f>
        <v>159208.82999999999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</row>
    <row r="301" spans="1:18" x14ac:dyDescent="0.3">
      <c r="A301" s="7"/>
      <c r="B301" s="36">
        <v>240</v>
      </c>
      <c r="C301" s="36">
        <v>20</v>
      </c>
      <c r="D301" s="37">
        <f>IF(B301&gt;$E$17*12,"",ROUND($E$16 * (1 - (1 + Lookups!$D$8 / 12) ^ (-($E$17*12 - B301))) / (1 - (1 + Lookups!$D$8 / 12) ^ (-$E$17*12)) + 0.05, 2))</f>
        <v>158897.32999999999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1:18" x14ac:dyDescent="0.3">
      <c r="A302" s="7"/>
      <c r="B302" s="36">
        <v>241</v>
      </c>
      <c r="C302" s="36">
        <v>20</v>
      </c>
      <c r="D302" s="37">
        <f>IF(B302&gt;$E$17*12,"",ROUND($E$16 * (1 - (1 + Lookups!$D$8 / 12) ^ (-($E$17*12 - B302))) / (1 - (1 + Lookups!$D$8 / 12) ^ (-$E$17*12)) + 0.05, 2))</f>
        <v>158584.07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</row>
    <row r="303" spans="1:18" x14ac:dyDescent="0.3">
      <c r="A303" s="7"/>
      <c r="B303" s="36">
        <v>242</v>
      </c>
      <c r="C303" s="36">
        <v>20</v>
      </c>
      <c r="D303" s="37">
        <f>IF(B303&gt;$E$17*12,"",ROUND($E$16 * (1 - (1 + Lookups!$D$8 / 12) ^ (-($E$17*12 - B303))) / (1 - (1 + Lookups!$D$8 / 12) ^ (-$E$17*12)) + 0.05, 2))</f>
        <v>158269.03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</row>
    <row r="304" spans="1:18" x14ac:dyDescent="0.3">
      <c r="A304" s="7"/>
      <c r="B304" s="36">
        <v>243</v>
      </c>
      <c r="C304" s="36">
        <v>20</v>
      </c>
      <c r="D304" s="37">
        <f>IF(B304&gt;$E$17*12,"",ROUND($E$16 * (1 - (1 + Lookups!$D$8 / 12) ^ (-($E$17*12 - B304))) / (1 - (1 + Lookups!$D$8 / 12) ^ (-$E$17*12)) + 0.05, 2))</f>
        <v>157952.22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</row>
    <row r="305" spans="1:18" x14ac:dyDescent="0.3">
      <c r="A305" s="7"/>
      <c r="B305" s="36">
        <v>244</v>
      </c>
      <c r="C305" s="36">
        <v>20</v>
      </c>
      <c r="D305" s="37">
        <f>IF(B305&gt;$E$17*12,"",ROUND($E$16 * (1 - (1 + Lookups!$D$8 / 12) ^ (-($E$17*12 - B305))) / (1 - (1 + Lookups!$D$8 / 12) ^ (-$E$17*12)) + 0.05, 2))</f>
        <v>157633.62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</row>
    <row r="306" spans="1:18" x14ac:dyDescent="0.3">
      <c r="A306" s="7"/>
      <c r="B306" s="36">
        <v>245</v>
      </c>
      <c r="C306" s="36">
        <v>20</v>
      </c>
      <c r="D306" s="37">
        <f>IF(B306&gt;$E$17*12,"",ROUND($E$16 * (1 - (1 + Lookups!$D$8 / 12) ^ (-($E$17*12 - B306))) / (1 - (1 + Lookups!$D$8 / 12) ^ (-$E$17*12)) + 0.05, 2))</f>
        <v>157313.21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</row>
    <row r="307" spans="1:18" x14ac:dyDescent="0.3">
      <c r="A307" s="7"/>
      <c r="B307" s="36">
        <v>246</v>
      </c>
      <c r="C307" s="36">
        <v>20</v>
      </c>
      <c r="D307" s="37">
        <f>IF(B307&gt;$E$17*12,"",ROUND($E$16 * (1 - (1 + Lookups!$D$8 / 12) ^ (-($E$17*12 - B307))) / (1 - (1 + Lookups!$D$8 / 12) ^ (-$E$17*12)) + 0.05, 2))</f>
        <v>156991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</row>
    <row r="308" spans="1:18" x14ac:dyDescent="0.3">
      <c r="A308" s="7"/>
      <c r="B308" s="36">
        <v>247</v>
      </c>
      <c r="C308" s="36">
        <v>20</v>
      </c>
      <c r="D308" s="37">
        <f>IF(B308&gt;$E$17*12,"",ROUND($E$16 * (1 - (1 + Lookups!$D$8 / 12) ^ (-($E$17*12 - B308))) / (1 - (1 + Lookups!$D$8 / 12) ^ (-$E$17*12)) + 0.05, 2))</f>
        <v>156666.96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</row>
    <row r="309" spans="1:18" x14ac:dyDescent="0.3">
      <c r="A309" s="7"/>
      <c r="B309" s="36">
        <v>248</v>
      </c>
      <c r="C309" s="36">
        <v>20</v>
      </c>
      <c r="D309" s="37">
        <f>IF(B309&gt;$E$17*12,"",ROUND($E$16 * (1 - (1 + Lookups!$D$8 / 12) ^ (-($E$17*12 - B309))) / (1 - (1 + Lookups!$D$8 / 12) ^ (-$E$17*12)) + 0.05, 2))</f>
        <v>156341.1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</row>
    <row r="310" spans="1:18" x14ac:dyDescent="0.3">
      <c r="A310" s="7"/>
      <c r="B310" s="36">
        <v>249</v>
      </c>
      <c r="C310" s="36">
        <v>20</v>
      </c>
      <c r="D310" s="37">
        <f>IF(B310&gt;$E$17*12,"",ROUND($E$16 * (1 - (1 + Lookups!$D$8 / 12) ^ (-($E$17*12 - B310))) / (1 - (1 + Lookups!$D$8 / 12) ^ (-$E$17*12)) + 0.05, 2))</f>
        <v>156013.39000000001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</row>
    <row r="311" spans="1:18" x14ac:dyDescent="0.3">
      <c r="A311" s="7"/>
      <c r="B311" s="36">
        <v>250</v>
      </c>
      <c r="C311" s="36">
        <v>20</v>
      </c>
      <c r="D311" s="37">
        <f>IF(B311&gt;$E$17*12,"",ROUND($E$16 * (1 - (1 + Lookups!$D$8 / 12) ^ (-($E$17*12 - B311))) / (1 - (1 + Lookups!$D$8 / 12) ^ (-$E$17*12)) + 0.05, 2))</f>
        <v>155683.82999999999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</row>
    <row r="312" spans="1:18" x14ac:dyDescent="0.3">
      <c r="A312" s="7"/>
      <c r="B312" s="36">
        <v>251</v>
      </c>
      <c r="C312" s="36">
        <v>20</v>
      </c>
      <c r="D312" s="37">
        <f>IF(B312&gt;$E$17*12,"",ROUND($E$16 * (1 - (1 + Lookups!$D$8 / 12) ^ (-($E$17*12 - B312))) / (1 - (1 + Lookups!$D$8 / 12) ^ (-$E$17*12)) + 0.05, 2))</f>
        <v>155352.41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</row>
    <row r="313" spans="1:18" x14ac:dyDescent="0.3">
      <c r="A313" s="7"/>
      <c r="B313" s="36">
        <v>252</v>
      </c>
      <c r="C313" s="36">
        <v>21</v>
      </c>
      <c r="D313" s="37">
        <f>IF(B313&gt;$E$17*12,"",ROUND($E$16 * (1 - (1 + Lookups!$D$8 / 12) ^ (-($E$17*12 - B313))) / (1 - (1 + Lookups!$D$8 / 12) ^ (-$E$17*12)) + 0.05, 2))</f>
        <v>155019.12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</row>
    <row r="314" spans="1:18" x14ac:dyDescent="0.3">
      <c r="A314" s="7"/>
      <c r="B314" s="36">
        <v>253</v>
      </c>
      <c r="C314" s="36">
        <v>21</v>
      </c>
      <c r="D314" s="37">
        <f>IF(B314&gt;$E$17*12,"",ROUND($E$16 * (1 - (1 + Lookups!$D$8 / 12) ^ (-($E$17*12 - B314))) / (1 - (1 + Lookups!$D$8 / 12) ^ (-$E$17*12)) + 0.05, 2))</f>
        <v>154683.94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</row>
    <row r="315" spans="1:18" x14ac:dyDescent="0.3">
      <c r="A315" s="7"/>
      <c r="B315" s="36">
        <v>254</v>
      </c>
      <c r="C315" s="36">
        <v>21</v>
      </c>
      <c r="D315" s="37">
        <f>IF(B315&gt;$E$17*12,"",ROUND($E$16 * (1 - (1 + Lookups!$D$8 / 12) ^ (-($E$17*12 - B315))) / (1 - (1 + Lookups!$D$8 / 12) ^ (-$E$17*12)) + 0.05, 2))</f>
        <v>154346.88</v>
      </c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</row>
    <row r="316" spans="1:18" x14ac:dyDescent="0.3">
      <c r="A316" s="7"/>
      <c r="B316" s="36">
        <v>255</v>
      </c>
      <c r="C316" s="36">
        <v>21</v>
      </c>
      <c r="D316" s="37">
        <f>IF(B316&gt;$E$17*12,"",ROUND($E$16 * (1 - (1 + Lookups!$D$8 / 12) ^ (-($E$17*12 - B316))) / (1 - (1 + Lookups!$D$8 / 12) ^ (-$E$17*12)) + 0.05, 2))</f>
        <v>154007.9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</row>
    <row r="317" spans="1:18" x14ac:dyDescent="0.3">
      <c r="A317" s="7"/>
      <c r="B317" s="36">
        <v>256</v>
      </c>
      <c r="C317" s="36">
        <v>21</v>
      </c>
      <c r="D317" s="37">
        <f>IF(B317&gt;$E$17*12,"",ROUND($E$16 * (1 - (1 + Lookups!$D$8 / 12) ^ (-($E$17*12 - B317))) / (1 - (1 + Lookups!$D$8 / 12) ^ (-$E$17*12)) + 0.05, 2))</f>
        <v>153667.01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</row>
    <row r="318" spans="1:18" x14ac:dyDescent="0.3">
      <c r="A318" s="7"/>
      <c r="B318" s="36">
        <v>257</v>
      </c>
      <c r="C318" s="36">
        <v>21</v>
      </c>
      <c r="D318" s="37">
        <f>IF(B318&gt;$E$17*12,"",ROUND($E$16 * (1 - (1 + Lookups!$D$8 / 12) ^ (-($E$17*12 - B318))) / (1 - (1 + Lookups!$D$8 / 12) ^ (-$E$17*12)) + 0.05, 2))</f>
        <v>153324.20000000001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</row>
    <row r="319" spans="1:18" x14ac:dyDescent="0.3">
      <c r="A319" s="7"/>
      <c r="B319" s="36">
        <v>258</v>
      </c>
      <c r="C319" s="36">
        <v>21</v>
      </c>
      <c r="D319" s="37">
        <f>IF(B319&gt;$E$17*12,"",ROUND($E$16 * (1 - (1 + Lookups!$D$8 / 12) ^ (-($E$17*12 - B319))) / (1 - (1 + Lookups!$D$8 / 12) ^ (-$E$17*12)) + 0.05, 2))</f>
        <v>152979.45000000001</v>
      </c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</row>
    <row r="320" spans="1:18" x14ac:dyDescent="0.3">
      <c r="A320" s="7"/>
      <c r="B320" s="36">
        <v>259</v>
      </c>
      <c r="C320" s="36">
        <v>21</v>
      </c>
      <c r="D320" s="37">
        <f>IF(B320&gt;$E$17*12,"",ROUND($E$16 * (1 - (1 + Lookups!$D$8 / 12) ^ (-($E$17*12 - B320))) / (1 - (1 + Lookups!$D$8 / 12) ^ (-$E$17*12)) + 0.05, 2))</f>
        <v>152632.75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</row>
    <row r="321" spans="1:18" x14ac:dyDescent="0.3">
      <c r="A321" s="7"/>
      <c r="B321" s="36">
        <v>260</v>
      </c>
      <c r="C321" s="36">
        <v>21</v>
      </c>
      <c r="D321" s="37">
        <f>IF(B321&gt;$E$17*12,"",ROUND($E$16 * (1 - (1 + Lookups!$D$8 / 12) ^ (-($E$17*12 - B321))) / (1 - (1 + Lookups!$D$8 / 12) ^ (-$E$17*12)) + 0.05, 2))</f>
        <v>152284.09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</row>
    <row r="322" spans="1:18" x14ac:dyDescent="0.3">
      <c r="A322" s="7"/>
      <c r="B322" s="36">
        <v>261</v>
      </c>
      <c r="C322" s="36">
        <v>21</v>
      </c>
      <c r="D322" s="37">
        <f>IF(B322&gt;$E$17*12,"",ROUND($E$16 * (1 - (1 + Lookups!$D$8 / 12) ^ (-($E$17*12 - B322))) / (1 - (1 + Lookups!$D$8 / 12) ^ (-$E$17*12)) + 0.05, 2))</f>
        <v>151933.46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</row>
    <row r="323" spans="1:18" x14ac:dyDescent="0.3">
      <c r="A323" s="7"/>
      <c r="B323" s="36">
        <v>262</v>
      </c>
      <c r="C323" s="36">
        <v>21</v>
      </c>
      <c r="D323" s="37">
        <f>IF(B323&gt;$E$17*12,"",ROUND($E$16 * (1 - (1 + Lookups!$D$8 / 12) ^ (-($E$17*12 - B323))) / (1 - (1 + Lookups!$D$8 / 12) ^ (-$E$17*12)) + 0.05, 2))</f>
        <v>151580.85</v>
      </c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</row>
    <row r="324" spans="1:18" x14ac:dyDescent="0.3">
      <c r="A324" s="7"/>
      <c r="B324" s="36">
        <v>263</v>
      </c>
      <c r="C324" s="36">
        <v>21</v>
      </c>
      <c r="D324" s="37">
        <f>IF(B324&gt;$E$17*12,"",ROUND($E$16 * (1 - (1 + Lookups!$D$8 / 12) ^ (-($E$17*12 - B324))) / (1 - (1 + Lookups!$D$8 / 12) ^ (-$E$17*12)) + 0.05, 2))</f>
        <v>151226.25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</row>
    <row r="325" spans="1:18" x14ac:dyDescent="0.3">
      <c r="A325" s="7"/>
      <c r="B325" s="36">
        <v>264</v>
      </c>
      <c r="C325" s="36">
        <v>22</v>
      </c>
      <c r="D325" s="37">
        <f>IF(B325&gt;$E$17*12,"",ROUND($E$16 * (1 - (1 + Lookups!$D$8 / 12) ^ (-($E$17*12 - B325))) / (1 - (1 + Lookups!$D$8 / 12) ^ (-$E$17*12)) + 0.05, 2))</f>
        <v>150869.64000000001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</row>
    <row r="326" spans="1:18" x14ac:dyDescent="0.3">
      <c r="A326" s="7"/>
      <c r="B326" s="36">
        <v>265</v>
      </c>
      <c r="C326" s="36">
        <v>22</v>
      </c>
      <c r="D326" s="37">
        <f>IF(B326&gt;$E$17*12,"",ROUND($E$16 * (1 - (1 + Lookups!$D$8 / 12) ^ (-($E$17*12 - B326))) / (1 - (1 + Lookups!$D$8 / 12) ^ (-$E$17*12)) + 0.05, 2))</f>
        <v>150511.01999999999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</row>
    <row r="327" spans="1:18" x14ac:dyDescent="0.3">
      <c r="A327" s="7"/>
      <c r="B327" s="36">
        <v>266</v>
      </c>
      <c r="C327" s="36">
        <v>22</v>
      </c>
      <c r="D327" s="37">
        <f>IF(B327&gt;$E$17*12,"",ROUND($E$16 * (1 - (1 + Lookups!$D$8 / 12) ^ (-($E$17*12 - B327))) / (1 - (1 + Lookups!$D$8 / 12) ^ (-$E$17*12)) + 0.05, 2))</f>
        <v>150150.37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</row>
    <row r="328" spans="1:18" x14ac:dyDescent="0.3">
      <c r="A328" s="7"/>
      <c r="B328" s="36">
        <v>267</v>
      </c>
      <c r="C328" s="36">
        <v>22</v>
      </c>
      <c r="D328" s="37">
        <f>IF(B328&gt;$E$17*12,"",ROUND($E$16 * (1 - (1 + Lookups!$D$8 / 12) ^ (-($E$17*12 - B328))) / (1 - (1 + Lookups!$D$8 / 12) ^ (-$E$17*12)) + 0.05, 2))</f>
        <v>149787.69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</row>
    <row r="329" spans="1:18" x14ac:dyDescent="0.3">
      <c r="A329" s="7"/>
      <c r="B329" s="36">
        <v>268</v>
      </c>
      <c r="C329" s="36">
        <v>22</v>
      </c>
      <c r="D329" s="37">
        <f>IF(B329&gt;$E$17*12,"",ROUND($E$16 * (1 - (1 + Lookups!$D$8 / 12) ^ (-($E$17*12 - B329))) / (1 - (1 + Lookups!$D$8 / 12) ^ (-$E$17*12)) + 0.05, 2))</f>
        <v>149422.96</v>
      </c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</row>
    <row r="330" spans="1:18" x14ac:dyDescent="0.3">
      <c r="A330" s="7"/>
      <c r="B330" s="36">
        <v>269</v>
      </c>
      <c r="C330" s="36">
        <v>22</v>
      </c>
      <c r="D330" s="37">
        <f>IF(B330&gt;$E$17*12,"",ROUND($E$16 * (1 - (1 + Lookups!$D$8 / 12) ^ (-($E$17*12 - B330))) / (1 - (1 + Lookups!$D$8 / 12) ^ (-$E$17*12)) + 0.05, 2))</f>
        <v>149056.16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</row>
    <row r="331" spans="1:18" x14ac:dyDescent="0.3">
      <c r="A331" s="7"/>
      <c r="B331" s="36">
        <v>270</v>
      </c>
      <c r="C331" s="36">
        <v>22</v>
      </c>
      <c r="D331" s="37">
        <f>IF(B331&gt;$E$17*12,"",ROUND($E$16 * (1 - (1 + Lookups!$D$8 / 12) ^ (-($E$17*12 - B331))) / (1 - (1 + Lookups!$D$8 / 12) ^ (-$E$17*12)) + 0.05, 2))</f>
        <v>148687.29999999999</v>
      </c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</row>
    <row r="332" spans="1:18" x14ac:dyDescent="0.3">
      <c r="A332" s="7"/>
      <c r="B332" s="36">
        <v>271</v>
      </c>
      <c r="C332" s="36">
        <v>22</v>
      </c>
      <c r="D332" s="37">
        <f>IF(B332&gt;$E$17*12,"",ROUND($E$16 * (1 - (1 + Lookups!$D$8 / 12) ^ (-($E$17*12 - B332))) / (1 - (1 + Lookups!$D$8 / 12) ^ (-$E$17*12)) + 0.05, 2))</f>
        <v>148316.35</v>
      </c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</row>
    <row r="333" spans="1:18" x14ac:dyDescent="0.3">
      <c r="A333" s="7"/>
      <c r="B333" s="36">
        <v>272</v>
      </c>
      <c r="C333" s="36">
        <v>22</v>
      </c>
      <c r="D333" s="37">
        <f>IF(B333&gt;$E$17*12,"",ROUND($E$16 * (1 - (1 + Lookups!$D$8 / 12) ^ (-($E$17*12 - B333))) / (1 - (1 + Lookups!$D$8 / 12) ^ (-$E$17*12)) + 0.05, 2))</f>
        <v>147943.29999999999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</row>
    <row r="334" spans="1:18" x14ac:dyDescent="0.3">
      <c r="A334" s="7"/>
      <c r="B334" s="36">
        <v>273</v>
      </c>
      <c r="C334" s="36">
        <v>22</v>
      </c>
      <c r="D334" s="37">
        <f>IF(B334&gt;$E$17*12,"",ROUND($E$16 * (1 - (1 + Lookups!$D$8 / 12) ^ (-($E$17*12 - B334))) / (1 - (1 + Lookups!$D$8 / 12) ^ (-$E$17*12)) + 0.05, 2))</f>
        <v>147568.15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</row>
    <row r="335" spans="1:18" x14ac:dyDescent="0.3">
      <c r="A335" s="7"/>
      <c r="B335" s="36">
        <v>274</v>
      </c>
      <c r="C335" s="36">
        <v>22</v>
      </c>
      <c r="D335" s="37">
        <f>IF(B335&gt;$E$17*12,"",ROUND($E$16 * (1 - (1 + Lookups!$D$8 / 12) ^ (-($E$17*12 - B335))) / (1 - (1 + Lookups!$D$8 / 12) ^ (-$E$17*12)) + 0.05, 2))</f>
        <v>147190.87</v>
      </c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</row>
    <row r="336" spans="1:18" x14ac:dyDescent="0.3">
      <c r="A336" s="7"/>
      <c r="B336" s="36">
        <v>275</v>
      </c>
      <c r="C336" s="36">
        <v>22</v>
      </c>
      <c r="D336" s="37">
        <f>IF(B336&gt;$E$17*12,"",ROUND($E$16 * (1 - (1 + Lookups!$D$8 / 12) ^ (-($E$17*12 - B336))) / (1 - (1 + Lookups!$D$8 / 12) ^ (-$E$17*12)) + 0.05, 2))</f>
        <v>146811.47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</row>
    <row r="337" spans="1:18" x14ac:dyDescent="0.3">
      <c r="A337" s="7"/>
      <c r="B337" s="36">
        <v>276</v>
      </c>
      <c r="C337" s="36">
        <v>23</v>
      </c>
      <c r="D337" s="37">
        <f>IF(B337&gt;$E$17*12,"",ROUND($E$16 * (1 - (1 + Lookups!$D$8 / 12) ^ (-($E$17*12 - B337))) / (1 - (1 + Lookups!$D$8 / 12) ^ (-$E$17*12)) + 0.05, 2))</f>
        <v>146429.92000000001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</row>
    <row r="338" spans="1:18" x14ac:dyDescent="0.3">
      <c r="A338" s="7"/>
      <c r="B338" s="36">
        <v>277</v>
      </c>
      <c r="C338" s="36">
        <v>23</v>
      </c>
      <c r="D338" s="37">
        <f>IF(B338&gt;$E$17*12,"",ROUND($E$16 * (1 - (1 + Lookups!$D$8 / 12) ^ (-($E$17*12 - B338))) / (1 - (1 + Lookups!$D$8 / 12) ^ (-$E$17*12)) + 0.05, 2))</f>
        <v>146046.21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</row>
    <row r="339" spans="1:18" x14ac:dyDescent="0.3">
      <c r="A339" s="7"/>
      <c r="B339" s="36">
        <v>278</v>
      </c>
      <c r="C339" s="36">
        <v>23</v>
      </c>
      <c r="D339" s="37">
        <f>IF(B339&gt;$E$17*12,"",ROUND($E$16 * (1 - (1 + Lookups!$D$8 / 12) ^ (-($E$17*12 - B339))) / (1 - (1 + Lookups!$D$8 / 12) ^ (-$E$17*12)) + 0.05, 2))</f>
        <v>145660.34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</row>
    <row r="340" spans="1:18" x14ac:dyDescent="0.3">
      <c r="A340" s="7"/>
      <c r="B340" s="36">
        <v>279</v>
      </c>
      <c r="C340" s="36">
        <v>23</v>
      </c>
      <c r="D340" s="37">
        <f>IF(B340&gt;$E$17*12,"",ROUND($E$16 * (1 - (1 + Lookups!$D$8 / 12) ^ (-($E$17*12 - B340))) / (1 - (1 + Lookups!$D$8 / 12) ^ (-$E$17*12)) + 0.05, 2))</f>
        <v>145272.29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</row>
    <row r="341" spans="1:18" x14ac:dyDescent="0.3">
      <c r="A341" s="7"/>
      <c r="B341" s="36">
        <v>280</v>
      </c>
      <c r="C341" s="36">
        <v>23</v>
      </c>
      <c r="D341" s="37">
        <f>IF(B341&gt;$E$17*12,"",ROUND($E$16 * (1 - (1 + Lookups!$D$8 / 12) ^ (-($E$17*12 - B341))) / (1 - (1 + Lookups!$D$8 / 12) ^ (-$E$17*12)) + 0.05, 2))</f>
        <v>144882.04</v>
      </c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</row>
    <row r="342" spans="1:18" x14ac:dyDescent="0.3">
      <c r="A342" s="7"/>
      <c r="B342" s="36">
        <v>281</v>
      </c>
      <c r="C342" s="36">
        <v>23</v>
      </c>
      <c r="D342" s="37">
        <f>IF(B342&gt;$E$17*12,"",ROUND($E$16 * (1 - (1 + Lookups!$D$8 / 12) ^ (-($E$17*12 - B342))) / (1 - (1 + Lookups!$D$8 / 12) ^ (-$E$17*12)) + 0.05, 2))</f>
        <v>144489.59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</row>
    <row r="343" spans="1:18" x14ac:dyDescent="0.3">
      <c r="A343" s="7"/>
      <c r="B343" s="36">
        <v>282</v>
      </c>
      <c r="C343" s="36">
        <v>23</v>
      </c>
      <c r="D343" s="37">
        <f>IF(B343&gt;$E$17*12,"",ROUND($E$16 * (1 - (1 + Lookups!$D$8 / 12) ^ (-($E$17*12 - B343))) / (1 - (1 + Lookups!$D$8 / 12) ^ (-$E$17*12)) + 0.05, 2))</f>
        <v>144094.92000000001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</row>
    <row r="344" spans="1:18" x14ac:dyDescent="0.3">
      <c r="A344" s="7"/>
      <c r="B344" s="36">
        <v>283</v>
      </c>
      <c r="C344" s="36">
        <v>23</v>
      </c>
      <c r="D344" s="37">
        <f>IF(B344&gt;$E$17*12,"",ROUND($E$16 * (1 - (1 + Lookups!$D$8 / 12) ^ (-($E$17*12 - B344))) / (1 - (1 + Lookups!$D$8 / 12) ^ (-$E$17*12)) + 0.05, 2))</f>
        <v>143698.03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</row>
    <row r="345" spans="1:18" x14ac:dyDescent="0.3">
      <c r="A345" s="7"/>
      <c r="B345" s="36">
        <v>284</v>
      </c>
      <c r="C345" s="36">
        <v>23</v>
      </c>
      <c r="D345" s="37">
        <f>IF(B345&gt;$E$17*12,"",ROUND($E$16 * (1 - (1 + Lookups!$D$8 / 12) ^ (-($E$17*12 - B345))) / (1 - (1 + Lookups!$D$8 / 12) ^ (-$E$17*12)) + 0.05, 2))</f>
        <v>143298.89000000001</v>
      </c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</row>
    <row r="346" spans="1:18" x14ac:dyDescent="0.3">
      <c r="A346" s="7"/>
      <c r="B346" s="36">
        <v>285</v>
      </c>
      <c r="C346" s="36">
        <v>23</v>
      </c>
      <c r="D346" s="37">
        <f>IF(B346&gt;$E$17*12,"",ROUND($E$16 * (1 - (1 + Lookups!$D$8 / 12) ^ (-($E$17*12 - B346))) / (1 - (1 + Lookups!$D$8 / 12) ^ (-$E$17*12)) + 0.05, 2))</f>
        <v>142897.49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</row>
    <row r="347" spans="1:18" x14ac:dyDescent="0.3">
      <c r="A347" s="7"/>
      <c r="B347" s="36">
        <v>286</v>
      </c>
      <c r="C347" s="36">
        <v>23</v>
      </c>
      <c r="D347" s="37">
        <f>IF(B347&gt;$E$17*12,"",ROUND($E$16 * (1 - (1 + Lookups!$D$8 / 12) ^ (-($E$17*12 - B347))) / (1 - (1 + Lookups!$D$8 / 12) ^ (-$E$17*12)) + 0.05, 2))</f>
        <v>142493.82999999999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</row>
    <row r="348" spans="1:18" x14ac:dyDescent="0.3">
      <c r="A348" s="7"/>
      <c r="B348" s="36">
        <v>287</v>
      </c>
      <c r="C348" s="36">
        <v>23</v>
      </c>
      <c r="D348" s="37">
        <f>IF(B348&gt;$E$17*12,"",ROUND($E$16 * (1 - (1 + Lookups!$D$8 / 12) ^ (-($E$17*12 - B348))) / (1 - (1 + Lookups!$D$8 / 12) ^ (-$E$17*12)) + 0.05, 2))</f>
        <v>142087.89000000001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</row>
    <row r="349" spans="1:18" x14ac:dyDescent="0.3">
      <c r="A349" s="7"/>
      <c r="B349" s="36">
        <v>288</v>
      </c>
      <c r="C349" s="36">
        <v>24</v>
      </c>
      <c r="D349" s="37">
        <f>IF(B349&gt;$E$17*12,"",ROUND($E$16 * (1 - (1 + Lookups!$D$8 / 12) ^ (-($E$17*12 - B349))) / (1 - (1 + Lookups!$D$8 / 12) ^ (-$E$17*12)) + 0.05, 2))</f>
        <v>141679.65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</row>
    <row r="350" spans="1:18" x14ac:dyDescent="0.3">
      <c r="A350" s="7"/>
      <c r="B350" s="36">
        <v>289</v>
      </c>
      <c r="C350" s="36">
        <v>24</v>
      </c>
      <c r="D350" s="37">
        <f>IF(B350&gt;$E$17*12,"",ROUND($E$16 * (1 - (1 + Lookups!$D$8 / 12) ^ (-($E$17*12 - B350))) / (1 - (1 + Lookups!$D$8 / 12) ^ (-$E$17*12)) + 0.05, 2))</f>
        <v>141269.1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</row>
    <row r="351" spans="1:18" x14ac:dyDescent="0.3">
      <c r="A351" s="7"/>
      <c r="B351" s="36">
        <v>290</v>
      </c>
      <c r="C351" s="36">
        <v>24</v>
      </c>
      <c r="D351" s="37">
        <f>IF(B351&gt;$E$17*12,"",ROUND($E$16 * (1 - (1 + Lookups!$D$8 / 12) ^ (-($E$17*12 - B351))) / (1 - (1 + Lookups!$D$8 / 12) ^ (-$E$17*12)) + 0.05, 2))</f>
        <v>140856.24</v>
      </c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</row>
    <row r="352" spans="1:18" x14ac:dyDescent="0.3">
      <c r="A352" s="7"/>
      <c r="B352" s="36">
        <v>291</v>
      </c>
      <c r="C352" s="36">
        <v>24</v>
      </c>
      <c r="D352" s="37">
        <f>IF(B352&gt;$E$17*12,"",ROUND($E$16 * (1 - (1 + Lookups!$D$8 / 12) ^ (-($E$17*12 - B352))) / (1 - (1 + Lookups!$D$8 / 12) ^ (-$E$17*12)) + 0.05, 2))</f>
        <v>140441.04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</row>
    <row r="353" spans="1:18" x14ac:dyDescent="0.3">
      <c r="A353" s="7"/>
      <c r="B353" s="36">
        <v>292</v>
      </c>
      <c r="C353" s="36">
        <v>24</v>
      </c>
      <c r="D353" s="37">
        <f>IF(B353&gt;$E$17*12,"",ROUND($E$16 * (1 - (1 + Lookups!$D$8 / 12) ^ (-($E$17*12 - B353))) / (1 - (1 + Lookups!$D$8 / 12) ^ (-$E$17*12)) + 0.05, 2))</f>
        <v>140023.5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</row>
    <row r="354" spans="1:18" x14ac:dyDescent="0.3">
      <c r="A354" s="7"/>
      <c r="B354" s="36">
        <v>293</v>
      </c>
      <c r="C354" s="36">
        <v>24</v>
      </c>
      <c r="D354" s="37">
        <f>IF(B354&gt;$E$17*12,"",ROUND($E$16 * (1 - (1 + Lookups!$D$8 / 12) ^ (-($E$17*12 - B354))) / (1 - (1 + Lookups!$D$8 / 12) ^ (-$E$17*12)) + 0.05, 2))</f>
        <v>139603.6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</row>
    <row r="355" spans="1:18" x14ac:dyDescent="0.3">
      <c r="A355" s="7"/>
      <c r="B355" s="36">
        <v>294</v>
      </c>
      <c r="C355" s="36">
        <v>24</v>
      </c>
      <c r="D355" s="37">
        <f>IF(B355&gt;$E$17*12,"",ROUND($E$16 * (1 - (1 + Lookups!$D$8 / 12) ^ (-($E$17*12 - B355))) / (1 - (1 + Lookups!$D$8 / 12) ^ (-$E$17*12)) + 0.05, 2))</f>
        <v>139181.32999999999</v>
      </c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</row>
    <row r="356" spans="1:18" x14ac:dyDescent="0.3">
      <c r="A356" s="7"/>
      <c r="B356" s="36">
        <v>295</v>
      </c>
      <c r="C356" s="36">
        <v>24</v>
      </c>
      <c r="D356" s="37">
        <f>IF(B356&gt;$E$17*12,"",ROUND($E$16 * (1 - (1 + Lookups!$D$8 / 12) ^ (-($E$17*12 - B356))) / (1 - (1 + Lookups!$D$8 / 12) ^ (-$E$17*12)) + 0.05, 2))</f>
        <v>138756.67000000001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</row>
    <row r="357" spans="1:18" x14ac:dyDescent="0.3">
      <c r="A357" s="7"/>
      <c r="B357" s="36">
        <v>296</v>
      </c>
      <c r="C357" s="36">
        <v>24</v>
      </c>
      <c r="D357" s="37">
        <f>IF(B357&gt;$E$17*12,"",ROUND($E$16 * (1 - (1 + Lookups!$D$8 / 12) ^ (-($E$17*12 - B357))) / (1 - (1 + Lookups!$D$8 / 12) ^ (-$E$17*12)) + 0.05, 2))</f>
        <v>138329.60999999999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</row>
    <row r="358" spans="1:18" x14ac:dyDescent="0.3">
      <c r="A358" s="7"/>
      <c r="B358" s="36">
        <v>297</v>
      </c>
      <c r="C358" s="36">
        <v>24</v>
      </c>
      <c r="D358" s="37">
        <f>IF(B358&gt;$E$17*12,"",ROUND($E$16 * (1 - (1 + Lookups!$D$8 / 12) ^ (-($E$17*12 - B358))) / (1 - (1 + Lookups!$D$8 / 12) ^ (-$E$17*12)) + 0.05, 2))</f>
        <v>137900.14000000001</v>
      </c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</row>
    <row r="359" spans="1:18" x14ac:dyDescent="0.3">
      <c r="A359" s="7"/>
      <c r="B359" s="36">
        <v>298</v>
      </c>
      <c r="C359" s="36">
        <v>24</v>
      </c>
      <c r="D359" s="37">
        <f>IF(B359&gt;$E$17*12,"",ROUND($E$16 * (1 - (1 + Lookups!$D$8 / 12) ^ (-($E$17*12 - B359))) / (1 - (1 + Lookups!$D$8 / 12) ^ (-$E$17*12)) + 0.05, 2))</f>
        <v>137468.24</v>
      </c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</row>
    <row r="360" spans="1:18" x14ac:dyDescent="0.3">
      <c r="A360" s="7"/>
      <c r="B360" s="36">
        <v>299</v>
      </c>
      <c r="C360" s="36">
        <v>24</v>
      </c>
      <c r="D360" s="37">
        <f>IF(B360&gt;$E$17*12,"",ROUND($E$16 * (1 - (1 + Lookups!$D$8 / 12) ^ (-($E$17*12 - B360))) / (1 - (1 + Lookups!$D$8 / 12) ^ (-$E$17*12)) + 0.05, 2))</f>
        <v>137033.9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</row>
    <row r="361" spans="1:18" x14ac:dyDescent="0.3">
      <c r="A361" s="7"/>
      <c r="B361" s="36">
        <v>300</v>
      </c>
      <c r="C361" s="36">
        <v>25</v>
      </c>
      <c r="D361" s="37">
        <f>IF(B361&gt;$E$17*12,"",ROUND($E$16 * (1 - (1 + Lookups!$D$8 / 12) ^ (-($E$17*12 - B361))) / (1 - (1 + Lookups!$D$8 / 12) ^ (-$E$17*12)) + 0.05, 2))</f>
        <v>136597.10999999999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</row>
    <row r="362" spans="1:18" x14ac:dyDescent="0.3">
      <c r="A362" s="7"/>
      <c r="B362" s="36">
        <v>301</v>
      </c>
      <c r="C362" s="36">
        <v>25</v>
      </c>
      <c r="D362" s="37">
        <f>IF(B362&gt;$E$17*12,"",ROUND($E$16 * (1 - (1 + Lookups!$D$8 / 12) ^ (-($E$17*12 - B362))) / (1 - (1 + Lookups!$D$8 / 12) ^ (-$E$17*12)) + 0.05, 2))</f>
        <v>136157.85</v>
      </c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</row>
    <row r="363" spans="1:18" x14ac:dyDescent="0.3">
      <c r="A363" s="7"/>
      <c r="B363" s="36">
        <v>302</v>
      </c>
      <c r="C363" s="36">
        <v>25</v>
      </c>
      <c r="D363" s="37">
        <f>IF(B363&gt;$E$17*12,"",ROUND($E$16 * (1 - (1 + Lookups!$D$8 / 12) ^ (-($E$17*12 - B363))) / (1 - (1 + Lookups!$D$8 / 12) ^ (-$E$17*12)) + 0.05, 2))</f>
        <v>135716.10999999999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</row>
    <row r="364" spans="1:18" x14ac:dyDescent="0.3">
      <c r="A364" s="7"/>
      <c r="B364" s="36">
        <v>303</v>
      </c>
      <c r="C364" s="36">
        <v>25</v>
      </c>
      <c r="D364" s="37">
        <f>IF(B364&gt;$E$17*12,"",ROUND($E$16 * (1 - (1 + Lookups!$D$8 / 12) ^ (-($E$17*12 - B364))) / (1 - (1 + Lookups!$D$8 / 12) ^ (-$E$17*12)) + 0.05, 2))</f>
        <v>135271.87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</row>
    <row r="365" spans="1:18" x14ac:dyDescent="0.3">
      <c r="A365" s="7"/>
      <c r="B365" s="36">
        <v>304</v>
      </c>
      <c r="C365" s="36">
        <v>25</v>
      </c>
      <c r="D365" s="37">
        <f>IF(B365&gt;$E$17*12,"",ROUND($E$16 * (1 - (1 + Lookups!$D$8 / 12) ^ (-($E$17*12 - B365))) / (1 - (1 + Lookups!$D$8 / 12) ^ (-$E$17*12)) + 0.05, 2))</f>
        <v>134825.12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</row>
    <row r="366" spans="1:18" x14ac:dyDescent="0.3">
      <c r="A366" s="7"/>
      <c r="B366" s="36">
        <v>305</v>
      </c>
      <c r="C366" s="36">
        <v>25</v>
      </c>
      <c r="D366" s="37">
        <f>IF(B366&gt;$E$17*12,"",ROUND($E$16 * (1 - (1 + Lookups!$D$8 / 12) ^ (-($E$17*12 - B366))) / (1 - (1 + Lookups!$D$8 / 12) ^ (-$E$17*12)) + 0.05, 2))</f>
        <v>134375.85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</row>
    <row r="367" spans="1:18" x14ac:dyDescent="0.3">
      <c r="A367" s="7"/>
      <c r="B367" s="36">
        <v>306</v>
      </c>
      <c r="C367" s="36">
        <v>25</v>
      </c>
      <c r="D367" s="37">
        <f>IF(B367&gt;$E$17*12,"",ROUND($E$16 * (1 - (1 + Lookups!$D$8 / 12) ^ (-($E$17*12 - B367))) / (1 - (1 + Lookups!$D$8 / 12) ^ (-$E$17*12)) + 0.05, 2))</f>
        <v>133924.04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</row>
    <row r="368" spans="1:18" x14ac:dyDescent="0.3">
      <c r="A368" s="7"/>
      <c r="B368" s="36">
        <v>307</v>
      </c>
      <c r="C368" s="36">
        <v>25</v>
      </c>
      <c r="D368" s="37">
        <f>IF(B368&gt;$E$17*12,"",ROUND($E$16 * (1 - (1 + Lookups!$D$8 / 12) ^ (-($E$17*12 - B368))) / (1 - (1 + Lookups!$D$8 / 12) ^ (-$E$17*12)) + 0.05, 2))</f>
        <v>133469.68</v>
      </c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</row>
    <row r="369" spans="1:18" x14ac:dyDescent="0.3">
      <c r="A369" s="7"/>
      <c r="B369" s="36">
        <v>308</v>
      </c>
      <c r="C369" s="36">
        <v>25</v>
      </c>
      <c r="D369" s="37">
        <f>IF(B369&gt;$E$17*12,"",ROUND($E$16 * (1 - (1 + Lookups!$D$8 / 12) ^ (-($E$17*12 - B369))) / (1 - (1 + Lookups!$D$8 / 12) ^ (-$E$17*12)) + 0.05, 2))</f>
        <v>133012.75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</row>
    <row r="370" spans="1:18" x14ac:dyDescent="0.3">
      <c r="A370" s="7"/>
      <c r="B370" s="36">
        <v>309</v>
      </c>
      <c r="C370" s="36">
        <v>25</v>
      </c>
      <c r="D370" s="37">
        <f>IF(B370&gt;$E$17*12,"",ROUND($E$16 * (1 - (1 + Lookups!$D$8 / 12) ^ (-($E$17*12 - B370))) / (1 - (1 + Lookups!$D$8 / 12) ^ (-$E$17*12)) + 0.05, 2))</f>
        <v>132553.24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</row>
    <row r="371" spans="1:18" x14ac:dyDescent="0.3">
      <c r="A371" s="7"/>
      <c r="B371" s="36">
        <v>310</v>
      </c>
      <c r="C371" s="36">
        <v>25</v>
      </c>
      <c r="D371" s="37">
        <f>IF(B371&gt;$E$17*12,"",ROUND($E$16 * (1 - (1 + Lookups!$D$8 / 12) ^ (-($E$17*12 - B371))) / (1 - (1 + Lookups!$D$8 / 12) ^ (-$E$17*12)) + 0.05, 2))</f>
        <v>132091.13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</row>
    <row r="372" spans="1:18" x14ac:dyDescent="0.3">
      <c r="A372" s="7"/>
      <c r="B372" s="36">
        <v>311</v>
      </c>
      <c r="C372" s="36">
        <v>25</v>
      </c>
      <c r="D372" s="37">
        <f>IF(B372&gt;$E$17*12,"",ROUND($E$16 * (1 - (1 + Lookups!$D$8 / 12) ^ (-($E$17*12 - B372))) / (1 - (1 + Lookups!$D$8 / 12) ^ (-$E$17*12)) + 0.05, 2))</f>
        <v>131626.41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</row>
    <row r="373" spans="1:18" x14ac:dyDescent="0.3">
      <c r="A373" s="7"/>
      <c r="B373" s="36">
        <v>312</v>
      </c>
      <c r="C373" s="36">
        <v>26</v>
      </c>
      <c r="D373" s="37">
        <f>IF(B373&gt;$E$17*12,"",ROUND($E$16 * (1 - (1 + Lookups!$D$8 / 12) ^ (-($E$17*12 - B373))) / (1 - (1 + Lookups!$D$8 / 12) ^ (-$E$17*12)) + 0.05, 2))</f>
        <v>131159.07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</row>
    <row r="374" spans="1:18" x14ac:dyDescent="0.3">
      <c r="A374" s="7"/>
      <c r="B374" s="36">
        <v>313</v>
      </c>
      <c r="C374" s="36">
        <v>26</v>
      </c>
      <c r="D374" s="37">
        <f>IF(B374&gt;$E$17*12,"",ROUND($E$16 * (1 - (1 + Lookups!$D$8 / 12) ^ (-($E$17*12 - B374))) / (1 - (1 + Lookups!$D$8 / 12) ^ (-$E$17*12)) + 0.05, 2))</f>
        <v>130689.08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</row>
    <row r="375" spans="1:18" x14ac:dyDescent="0.3">
      <c r="A375" s="7"/>
      <c r="B375" s="36">
        <v>314</v>
      </c>
      <c r="C375" s="36">
        <v>26</v>
      </c>
      <c r="D375" s="37">
        <f>IF(B375&gt;$E$17*12,"",ROUND($E$16 * (1 - (1 + Lookups!$D$8 / 12) ^ (-($E$17*12 - B375))) / (1 - (1 + Lookups!$D$8 / 12) ^ (-$E$17*12)) + 0.05, 2))</f>
        <v>130216.44</v>
      </c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</row>
    <row r="376" spans="1:18" x14ac:dyDescent="0.3">
      <c r="A376" s="7"/>
      <c r="B376" s="36">
        <v>315</v>
      </c>
      <c r="C376" s="36">
        <v>26</v>
      </c>
      <c r="D376" s="37">
        <f>IF(B376&gt;$E$17*12,"",ROUND($E$16 * (1 - (1 + Lookups!$D$8 / 12) ^ (-($E$17*12 - B376))) / (1 - (1 + Lookups!$D$8 / 12) ^ (-$E$17*12)) + 0.05, 2))</f>
        <v>129741.13</v>
      </c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</row>
    <row r="377" spans="1:18" x14ac:dyDescent="0.3">
      <c r="A377" s="7"/>
      <c r="B377" s="36">
        <v>316</v>
      </c>
      <c r="C377" s="36">
        <v>26</v>
      </c>
      <c r="D377" s="37">
        <f>IF(B377&gt;$E$17*12,"",ROUND($E$16 * (1 - (1 + Lookups!$D$8 / 12) ^ (-($E$17*12 - B377))) / (1 - (1 + Lookups!$D$8 / 12) ^ (-$E$17*12)) + 0.05, 2))</f>
        <v>129263.13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</row>
    <row r="378" spans="1:18" x14ac:dyDescent="0.3">
      <c r="A378" s="7"/>
      <c r="B378" s="36">
        <v>317</v>
      </c>
      <c r="C378" s="36">
        <v>26</v>
      </c>
      <c r="D378" s="37">
        <f>IF(B378&gt;$E$17*12,"",ROUND($E$16 * (1 - (1 + Lookups!$D$8 / 12) ^ (-($E$17*12 - B378))) / (1 - (1 + Lookups!$D$8 / 12) ^ (-$E$17*12)) + 0.05, 2))</f>
        <v>128782.44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</row>
    <row r="379" spans="1:18" x14ac:dyDescent="0.3">
      <c r="A379" s="7"/>
      <c r="B379" s="36">
        <v>318</v>
      </c>
      <c r="C379" s="36">
        <v>26</v>
      </c>
      <c r="D379" s="37">
        <f>IF(B379&gt;$E$17*12,"",ROUND($E$16 * (1 - (1 + Lookups!$D$8 / 12) ^ (-($E$17*12 - B379))) / (1 - (1 + Lookups!$D$8 / 12) ^ (-$E$17*12)) + 0.05, 2))</f>
        <v>128299.02</v>
      </c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</row>
    <row r="380" spans="1:18" x14ac:dyDescent="0.3">
      <c r="A380" s="7"/>
      <c r="B380" s="36">
        <v>319</v>
      </c>
      <c r="C380" s="36">
        <v>26</v>
      </c>
      <c r="D380" s="37">
        <f>IF(B380&gt;$E$17*12,"",ROUND($E$16 * (1 - (1 + Lookups!$D$8 / 12) ^ (-($E$17*12 - B380))) / (1 - (1 + Lookups!$D$8 / 12) ^ (-$E$17*12)) + 0.05, 2))</f>
        <v>127812.88</v>
      </c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</row>
    <row r="381" spans="1:18" x14ac:dyDescent="0.3">
      <c r="A381" s="7"/>
      <c r="B381" s="36">
        <v>320</v>
      </c>
      <c r="C381" s="36">
        <v>26</v>
      </c>
      <c r="D381" s="37">
        <f>IF(B381&gt;$E$17*12,"",ROUND($E$16 * (1 - (1 + Lookups!$D$8 / 12) ^ (-($E$17*12 - B381))) / (1 - (1 + Lookups!$D$8 / 12) ^ (-$E$17*12)) + 0.05, 2))</f>
        <v>127323.99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</row>
    <row r="382" spans="1:18" x14ac:dyDescent="0.3">
      <c r="A382" s="7"/>
      <c r="B382" s="36">
        <v>321</v>
      </c>
      <c r="C382" s="36">
        <v>26</v>
      </c>
      <c r="D382" s="37">
        <f>IF(B382&gt;$E$17*12,"",ROUND($E$16 * (1 - (1 + Lookups!$D$8 / 12) ^ (-($E$17*12 - B382))) / (1 - (1 + Lookups!$D$8 / 12) ^ (-$E$17*12)) + 0.05, 2))</f>
        <v>126832.34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</row>
    <row r="383" spans="1:18" x14ac:dyDescent="0.3">
      <c r="A383" s="7"/>
      <c r="B383" s="36">
        <v>322</v>
      </c>
      <c r="C383" s="36">
        <v>26</v>
      </c>
      <c r="D383" s="37">
        <f>IF(B383&gt;$E$17*12,"",ROUND($E$16 * (1 - (1 + Lookups!$D$8 / 12) ^ (-($E$17*12 - B383))) / (1 - (1 + Lookups!$D$8 / 12) ^ (-$E$17*12)) + 0.05, 2))</f>
        <v>126337.9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</row>
    <row r="384" spans="1:18" x14ac:dyDescent="0.3">
      <c r="A384" s="7"/>
      <c r="B384" s="36">
        <v>323</v>
      </c>
      <c r="C384" s="36">
        <v>26</v>
      </c>
      <c r="D384" s="37">
        <f>IF(B384&gt;$E$17*12,"",ROUND($E$16 * (1 - (1 + Lookups!$D$8 / 12) ^ (-($E$17*12 - B384))) / (1 - (1 + Lookups!$D$8 / 12) ^ (-$E$17*12)) + 0.05, 2))</f>
        <v>125840.68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</row>
    <row r="385" spans="1:18" x14ac:dyDescent="0.3">
      <c r="A385" s="7"/>
      <c r="B385" s="36">
        <v>324</v>
      </c>
      <c r="C385" s="36">
        <v>27</v>
      </c>
      <c r="D385" s="37">
        <f>IF(B385&gt;$E$17*12,"",ROUND($E$16 * (1 - (1 + Lookups!$D$8 / 12) ^ (-($E$17*12 - B385))) / (1 - (1 + Lookups!$D$8 / 12) ^ (-$E$17*12)) + 0.05, 2))</f>
        <v>125340.65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</row>
    <row r="386" spans="1:18" x14ac:dyDescent="0.3">
      <c r="A386" s="7"/>
      <c r="B386" s="36">
        <v>325</v>
      </c>
      <c r="C386" s="36">
        <v>27</v>
      </c>
      <c r="D386" s="37">
        <f>IF(B386&gt;$E$17*12,"",ROUND($E$16 * (1 - (1 + Lookups!$D$8 / 12) ^ (-($E$17*12 - B386))) / (1 - (1 + Lookups!$D$8 / 12) ^ (-$E$17*12)) + 0.05, 2))</f>
        <v>124837.79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</row>
    <row r="387" spans="1:18" x14ac:dyDescent="0.3">
      <c r="A387" s="7"/>
      <c r="B387" s="36">
        <v>326</v>
      </c>
      <c r="C387" s="36">
        <v>27</v>
      </c>
      <c r="D387" s="37">
        <f>IF(B387&gt;$E$17*12,"",ROUND($E$16 * (1 - (1 + Lookups!$D$8 / 12) ^ (-($E$17*12 - B387))) / (1 - (1 + Lookups!$D$8 / 12) ^ (-$E$17*12)) + 0.05, 2))</f>
        <v>124332.09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</row>
    <row r="388" spans="1:18" x14ac:dyDescent="0.3">
      <c r="A388" s="7"/>
      <c r="B388" s="36">
        <v>327</v>
      </c>
      <c r="C388" s="36">
        <v>27</v>
      </c>
      <c r="D388" s="37">
        <f>IF(B388&gt;$E$17*12,"",ROUND($E$16 * (1 - (1 + Lookups!$D$8 / 12) ^ (-($E$17*12 - B388))) / (1 - (1 + Lookups!$D$8 / 12) ^ (-$E$17*12)) + 0.05, 2))</f>
        <v>123823.53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</row>
    <row r="389" spans="1:18" x14ac:dyDescent="0.3">
      <c r="A389" s="7"/>
      <c r="B389" s="36">
        <v>328</v>
      </c>
      <c r="C389" s="36">
        <v>27</v>
      </c>
      <c r="D389" s="37">
        <f>IF(B389&gt;$E$17*12,"",ROUND($E$16 * (1 - (1 + Lookups!$D$8 / 12) ^ (-($E$17*12 - B389))) / (1 - (1 + Lookups!$D$8 / 12) ^ (-$E$17*12)) + 0.05, 2))</f>
        <v>123312.1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</row>
    <row r="390" spans="1:18" x14ac:dyDescent="0.3">
      <c r="A390" s="7"/>
      <c r="B390" s="36">
        <v>329</v>
      </c>
      <c r="C390" s="36">
        <v>27</v>
      </c>
      <c r="D390" s="37">
        <f>IF(B390&gt;$E$17*12,"",ROUND($E$16 * (1 - (1 + Lookups!$D$8 / 12) ^ (-($E$17*12 - B390))) / (1 - (1 + Lookups!$D$8 / 12) ^ (-$E$17*12)) + 0.05, 2))</f>
        <v>122797.78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</row>
    <row r="391" spans="1:18" x14ac:dyDescent="0.3">
      <c r="A391" s="7"/>
      <c r="B391" s="36">
        <v>330</v>
      </c>
      <c r="C391" s="36">
        <v>27</v>
      </c>
      <c r="D391" s="37">
        <f>IF(B391&gt;$E$17*12,"",ROUND($E$16 * (1 - (1 + Lookups!$D$8 / 12) ^ (-($E$17*12 - B391))) / (1 - (1 + Lookups!$D$8 / 12) ^ (-$E$17*12)) + 0.05, 2))</f>
        <v>122280.55</v>
      </c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</row>
    <row r="392" spans="1:18" x14ac:dyDescent="0.3">
      <c r="A392" s="7"/>
      <c r="B392" s="36">
        <v>331</v>
      </c>
      <c r="C392" s="36">
        <v>27</v>
      </c>
      <c r="D392" s="37">
        <f>IF(B392&gt;$E$17*12,"",ROUND($E$16 * (1 - (1 + Lookups!$D$8 / 12) ^ (-($E$17*12 - B392))) / (1 - (1 + Lookups!$D$8 / 12) ^ (-$E$17*12)) + 0.05, 2))</f>
        <v>121760.4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</row>
    <row r="393" spans="1:18" x14ac:dyDescent="0.3">
      <c r="A393" s="7"/>
      <c r="B393" s="36">
        <v>332</v>
      </c>
      <c r="C393" s="36">
        <v>27</v>
      </c>
      <c r="D393" s="37">
        <f>IF(B393&gt;$E$17*12,"",ROUND($E$16 * (1 - (1 + Lookups!$D$8 / 12) ^ (-($E$17*12 - B393))) / (1 - (1 + Lookups!$D$8 / 12) ^ (-$E$17*12)) + 0.05, 2))</f>
        <v>121237.32</v>
      </c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</row>
    <row r="394" spans="1:18" x14ac:dyDescent="0.3">
      <c r="A394" s="7"/>
      <c r="B394" s="36">
        <v>333</v>
      </c>
      <c r="C394" s="36">
        <v>27</v>
      </c>
      <c r="D394" s="37">
        <f>IF(B394&gt;$E$17*12,"",ROUND($E$16 * (1 - (1 + Lookups!$D$8 / 12) ^ (-($E$17*12 - B394))) / (1 - (1 + Lookups!$D$8 / 12) ^ (-$E$17*12)) + 0.05, 2))</f>
        <v>120711.27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</row>
    <row r="395" spans="1:18" x14ac:dyDescent="0.3">
      <c r="A395" s="7"/>
      <c r="B395" s="36">
        <v>334</v>
      </c>
      <c r="C395" s="36">
        <v>27</v>
      </c>
      <c r="D395" s="37">
        <f>IF(B395&gt;$E$17*12,"",ROUND($E$16 * (1 - (1 + Lookups!$D$8 / 12) ^ (-($E$17*12 - B395))) / (1 - (1 + Lookups!$D$8 / 12) ^ (-$E$17*12)) + 0.05, 2))</f>
        <v>120182.26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</row>
    <row r="396" spans="1:18" x14ac:dyDescent="0.3">
      <c r="A396" s="7"/>
      <c r="B396" s="36">
        <v>335</v>
      </c>
      <c r="C396" s="36">
        <v>27</v>
      </c>
      <c r="D396" s="37">
        <f>IF(B396&gt;$E$17*12,"",ROUND($E$16 * (1 - (1 + Lookups!$D$8 / 12) ^ (-($E$17*12 - B396))) / (1 - (1 + Lookups!$D$8 / 12) ^ (-$E$17*12)) + 0.05, 2))</f>
        <v>119650.25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</row>
    <row r="397" spans="1:18" x14ac:dyDescent="0.3">
      <c r="A397" s="7"/>
      <c r="B397" s="36">
        <v>336</v>
      </c>
      <c r="C397" s="36">
        <v>28</v>
      </c>
      <c r="D397" s="37">
        <f>IF(B397&gt;$E$17*12,"",ROUND($E$16 * (1 - (1 + Lookups!$D$8 / 12) ^ (-($E$17*12 - B397))) / (1 - (1 + Lookups!$D$8 / 12) ^ (-$E$17*12)) + 0.05, 2))</f>
        <v>119115.24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</row>
    <row r="398" spans="1:18" x14ac:dyDescent="0.3">
      <c r="A398" s="7"/>
      <c r="B398" s="36">
        <v>337</v>
      </c>
      <c r="C398" s="36">
        <v>28</v>
      </c>
      <c r="D398" s="37">
        <f>IF(B398&gt;$E$17*12,"",ROUND($E$16 * (1 - (1 + Lookups!$D$8 / 12) ^ (-($E$17*12 - B398))) / (1 - (1 + Lookups!$D$8 / 12) ^ (-$E$17*12)) + 0.05, 2))</f>
        <v>118577.21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</row>
    <row r="399" spans="1:18" x14ac:dyDescent="0.3">
      <c r="A399" s="7"/>
      <c r="B399" s="36">
        <v>338</v>
      </c>
      <c r="C399" s="36">
        <v>28</v>
      </c>
      <c r="D399" s="37">
        <f>IF(B399&gt;$E$17*12,"",ROUND($E$16 * (1 - (1 + Lookups!$D$8 / 12) ^ (-($E$17*12 - B399))) / (1 - (1 + Lookups!$D$8 / 12) ^ (-$E$17*12)) + 0.05, 2))</f>
        <v>118036.14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</row>
    <row r="400" spans="1:18" x14ac:dyDescent="0.3">
      <c r="A400" s="7"/>
      <c r="B400" s="36">
        <v>339</v>
      </c>
      <c r="C400" s="36">
        <v>28</v>
      </c>
      <c r="D400" s="37">
        <f>IF(B400&gt;$E$17*12,"",ROUND($E$16 * (1 - (1 + Lookups!$D$8 / 12) ^ (-($E$17*12 - B400))) / (1 - (1 + Lookups!$D$8 / 12) ^ (-$E$17*12)) + 0.05, 2))</f>
        <v>117492.01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</row>
    <row r="401" spans="1:18" x14ac:dyDescent="0.3">
      <c r="A401" s="7"/>
      <c r="B401" s="36">
        <v>340</v>
      </c>
      <c r="C401" s="36">
        <v>28</v>
      </c>
      <c r="D401" s="37">
        <f>IF(B401&gt;$E$17*12,"",ROUND($E$16 * (1 - (1 + Lookups!$D$8 / 12) ^ (-($E$17*12 - B401))) / (1 - (1 + Lookups!$D$8 / 12) ^ (-$E$17*12)) + 0.05, 2))</f>
        <v>116944.81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</row>
    <row r="402" spans="1:18" x14ac:dyDescent="0.3">
      <c r="A402" s="7"/>
      <c r="B402" s="36">
        <v>341</v>
      </c>
      <c r="C402" s="36">
        <v>28</v>
      </c>
      <c r="D402" s="37">
        <f>IF(B402&gt;$E$17*12,"",ROUND($E$16 * (1 - (1 + Lookups!$D$8 / 12) ^ (-($E$17*12 - B402))) / (1 - (1 + Lookups!$D$8 / 12) ^ (-$E$17*12)) + 0.05, 2))</f>
        <v>116394.51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</row>
    <row r="403" spans="1:18" x14ac:dyDescent="0.3">
      <c r="A403" s="7"/>
      <c r="B403" s="36">
        <v>342</v>
      </c>
      <c r="C403" s="36">
        <v>28</v>
      </c>
      <c r="D403" s="37">
        <f>IF(B403&gt;$E$17*12,"",ROUND($E$16 * (1 - (1 + Lookups!$D$8 / 12) ^ (-($E$17*12 - B403))) / (1 - (1 + Lookups!$D$8 / 12) ^ (-$E$17*12)) + 0.05, 2))</f>
        <v>115841.1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</row>
    <row r="404" spans="1:18" x14ac:dyDescent="0.3">
      <c r="A404" s="7"/>
      <c r="B404" s="36">
        <v>343</v>
      </c>
      <c r="C404" s="36">
        <v>28</v>
      </c>
      <c r="D404" s="37">
        <f>IF(B404&gt;$E$17*12,"",ROUND($E$16 * (1 - (1 + Lookups!$D$8 / 12) ^ (-($E$17*12 - B404))) / (1 - (1 + Lookups!$D$8 / 12) ^ (-$E$17*12)) + 0.05, 2))</f>
        <v>115284.57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</row>
    <row r="405" spans="1:18" x14ac:dyDescent="0.3">
      <c r="A405" s="7"/>
      <c r="B405" s="36">
        <v>344</v>
      </c>
      <c r="C405" s="36">
        <v>28</v>
      </c>
      <c r="D405" s="37">
        <f>IF(B405&gt;$E$17*12,"",ROUND($E$16 * (1 - (1 + Lookups!$D$8 / 12) ^ (-($E$17*12 - B405))) / (1 - (1 + Lookups!$D$8 / 12) ^ (-$E$17*12)) + 0.05, 2))</f>
        <v>114724.9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</row>
    <row r="406" spans="1:18" x14ac:dyDescent="0.3">
      <c r="A406" s="7"/>
      <c r="B406" s="36">
        <v>345</v>
      </c>
      <c r="C406" s="36">
        <v>28</v>
      </c>
      <c r="D406" s="37">
        <f>IF(B406&gt;$E$17*12,"",ROUND($E$16 * (1 - (1 + Lookups!$D$8 / 12) ^ (-($E$17*12 - B406))) / (1 - (1 + Lookups!$D$8 / 12) ^ (-$E$17*12)) + 0.05, 2))</f>
        <v>114162.06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</row>
    <row r="407" spans="1:18" x14ac:dyDescent="0.3">
      <c r="A407" s="7"/>
      <c r="B407" s="36">
        <v>346</v>
      </c>
      <c r="C407" s="36">
        <v>28</v>
      </c>
      <c r="D407" s="37">
        <f>IF(B407&gt;$E$17*12,"",ROUND($E$16 * (1 - (1 + Lookups!$D$8 / 12) ^ (-($E$17*12 - B407))) / (1 - (1 + Lookups!$D$8 / 12) ^ (-$E$17*12)) + 0.05, 2))</f>
        <v>113596.04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</row>
    <row r="408" spans="1:18" x14ac:dyDescent="0.3">
      <c r="A408" s="7"/>
      <c r="B408" s="36">
        <v>347</v>
      </c>
      <c r="C408" s="36">
        <v>28</v>
      </c>
      <c r="D408" s="37">
        <f>IF(B408&gt;$E$17*12,"",ROUND($E$16 * (1 - (1 + Lookups!$D$8 / 12) ^ (-($E$17*12 - B408))) / (1 - (1 + Lookups!$D$8 / 12) ^ (-$E$17*12)) + 0.05, 2))</f>
        <v>113026.83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</row>
    <row r="409" spans="1:18" x14ac:dyDescent="0.3">
      <c r="A409" s="7"/>
      <c r="B409" s="36">
        <v>348</v>
      </c>
      <c r="C409" s="36">
        <v>29</v>
      </c>
      <c r="D409" s="37">
        <f>IF(B409&gt;$E$17*12,"",ROUND($E$16 * (1 - (1 + Lookups!$D$8 / 12) ^ (-($E$17*12 - B409))) / (1 - (1 + Lookups!$D$8 / 12) ^ (-$E$17*12)) + 0.05, 2))</f>
        <v>112454.39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</row>
    <row r="410" spans="1:18" x14ac:dyDescent="0.3">
      <c r="A410" s="7"/>
      <c r="B410" s="36">
        <v>349</v>
      </c>
      <c r="C410" s="36">
        <v>29</v>
      </c>
      <c r="D410" s="37">
        <f>IF(B410&gt;$E$17*12,"",ROUND($E$16 * (1 - (1 + Lookups!$D$8 / 12) ^ (-($E$17*12 - B410))) / (1 - (1 + Lookups!$D$8 / 12) ^ (-$E$17*12)) + 0.05, 2))</f>
        <v>111878.73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</row>
    <row r="411" spans="1:18" x14ac:dyDescent="0.3">
      <c r="A411" s="7"/>
      <c r="B411" s="36">
        <v>350</v>
      </c>
      <c r="C411" s="36">
        <v>29</v>
      </c>
      <c r="D411" s="37">
        <f>IF(B411&gt;$E$17*12,"",ROUND($E$16 * (1 - (1 + Lookups!$D$8 / 12) ^ (-($E$17*12 - B411))) / (1 - (1 + Lookups!$D$8 / 12) ^ (-$E$17*12)) + 0.05, 2))</f>
        <v>111299.81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</row>
    <row r="412" spans="1:18" x14ac:dyDescent="0.3">
      <c r="A412" s="7"/>
      <c r="B412" s="36">
        <v>351</v>
      </c>
      <c r="C412" s="36">
        <v>29</v>
      </c>
      <c r="D412" s="37">
        <f>IF(B412&gt;$E$17*12,"",ROUND($E$16 * (1 - (1 + Lookups!$D$8 / 12) ^ (-($E$17*12 - B412))) / (1 - (1 + Lookups!$D$8 / 12) ^ (-$E$17*12)) + 0.05, 2))</f>
        <v>110717.62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</row>
    <row r="413" spans="1:18" x14ac:dyDescent="0.3">
      <c r="A413" s="7"/>
      <c r="B413" s="36">
        <v>352</v>
      </c>
      <c r="C413" s="36">
        <v>29</v>
      </c>
      <c r="D413" s="37">
        <f>IF(B413&gt;$E$17*12,"",ROUND($E$16 * (1 - (1 + Lookups!$D$8 / 12) ^ (-($E$17*12 - B413))) / (1 - (1 + Lookups!$D$8 / 12) ^ (-$E$17*12)) + 0.05, 2))</f>
        <v>110132.14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</row>
    <row r="414" spans="1:18" x14ac:dyDescent="0.3">
      <c r="A414" s="7"/>
      <c r="B414" s="36">
        <v>353</v>
      </c>
      <c r="C414" s="36">
        <v>29</v>
      </c>
      <c r="D414" s="37">
        <f>IF(B414&gt;$E$17*12,"",ROUND($E$16 * (1 - (1 + Lookups!$D$8 / 12) ^ (-($E$17*12 - B414))) / (1 - (1 + Lookups!$D$8 / 12) ^ (-$E$17*12)) + 0.05, 2))</f>
        <v>109543.35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</row>
    <row r="415" spans="1:18" x14ac:dyDescent="0.3">
      <c r="A415" s="7"/>
      <c r="B415" s="36">
        <v>354</v>
      </c>
      <c r="C415" s="36">
        <v>29</v>
      </c>
      <c r="D415" s="37">
        <f>IF(B415&gt;$E$17*12,"",ROUND($E$16 * (1 - (1 + Lookups!$D$8 / 12) ^ (-($E$17*12 - B415))) / (1 - (1 + Lookups!$D$8 / 12) ^ (-$E$17*12)) + 0.05, 2))</f>
        <v>108951.24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</row>
    <row r="416" spans="1:18" x14ac:dyDescent="0.3">
      <c r="A416" s="7"/>
      <c r="B416" s="36">
        <v>355</v>
      </c>
      <c r="C416" s="36">
        <v>29</v>
      </c>
      <c r="D416" s="37">
        <f>IF(B416&gt;$E$17*12,"",ROUND($E$16 * (1 - (1 + Lookups!$D$8 / 12) ^ (-($E$17*12 - B416))) / (1 - (1 + Lookups!$D$8 / 12) ^ (-$E$17*12)) + 0.05, 2))</f>
        <v>108355.78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</row>
    <row r="417" spans="1:18" x14ac:dyDescent="0.3">
      <c r="A417" s="7"/>
      <c r="B417" s="36">
        <v>356</v>
      </c>
      <c r="C417" s="36">
        <v>29</v>
      </c>
      <c r="D417" s="37">
        <f>IF(B417&gt;$E$17*12,"",ROUND($E$16 * (1 - (1 + Lookups!$D$8 / 12) ^ (-($E$17*12 - B417))) / (1 - (1 + Lookups!$D$8 / 12) ^ (-$E$17*12)) + 0.05, 2))</f>
        <v>107756.95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</row>
    <row r="418" spans="1:18" x14ac:dyDescent="0.3">
      <c r="A418" s="7"/>
      <c r="B418" s="36">
        <v>357</v>
      </c>
      <c r="C418" s="36">
        <v>29</v>
      </c>
      <c r="D418" s="37">
        <f>IF(B418&gt;$E$17*12,"",ROUND($E$16 * (1 - (1 + Lookups!$D$8 / 12) ^ (-($E$17*12 - B418))) / (1 - (1 + Lookups!$D$8 / 12) ^ (-$E$17*12)) + 0.05, 2))</f>
        <v>107154.75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</row>
    <row r="419" spans="1:18" x14ac:dyDescent="0.3">
      <c r="A419" s="7"/>
      <c r="B419" s="36">
        <v>358</v>
      </c>
      <c r="C419" s="36">
        <v>29</v>
      </c>
      <c r="D419" s="37">
        <f>IF(B419&gt;$E$17*12,"",ROUND($E$16 * (1 - (1 + Lookups!$D$8 / 12) ^ (-($E$17*12 - B419))) / (1 - (1 + Lookups!$D$8 / 12) ^ (-$E$17*12)) + 0.05, 2))</f>
        <v>106549.14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</row>
    <row r="420" spans="1:18" x14ac:dyDescent="0.3">
      <c r="A420" s="7"/>
      <c r="B420" s="36">
        <v>359</v>
      </c>
      <c r="C420" s="36">
        <v>29</v>
      </c>
      <c r="D420" s="37">
        <f>IF(B420&gt;$E$17*12,"",ROUND($E$16 * (1 - (1 + Lookups!$D$8 / 12) ^ (-($E$17*12 - B420))) / (1 - (1 + Lookups!$D$8 / 12) ^ (-$E$17*12)) + 0.05, 2))</f>
        <v>105940.11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</row>
    <row r="421" spans="1:18" x14ac:dyDescent="0.3">
      <c r="A421" s="7"/>
      <c r="B421" s="36">
        <v>360</v>
      </c>
      <c r="C421" s="36">
        <v>30</v>
      </c>
      <c r="D421" s="37">
        <f>IF(B421&gt;$E$17*12,"",ROUND($E$16 * (1 - (1 + Lookups!$D$8 / 12) ^ (-($E$17*12 - B421))) / (1 - (1 + Lookups!$D$8 / 12) ^ (-$E$17*12)) + 0.05, 2))</f>
        <v>105327.64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</row>
    <row r="422" spans="1:18" x14ac:dyDescent="0.3">
      <c r="A422" s="7"/>
      <c r="B422" s="36">
        <v>361</v>
      </c>
      <c r="C422" s="36">
        <v>30</v>
      </c>
      <c r="D422" s="37">
        <f>IF(B422&gt;$E$17*12,"",ROUND($E$16 * (1 - (1 + Lookups!$D$8 / 12) ^ (-($E$17*12 - B422))) / (1 - (1 + Lookups!$D$8 / 12) ^ (-$E$17*12)) + 0.05, 2))</f>
        <v>104711.7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1:18" x14ac:dyDescent="0.3">
      <c r="A423" s="7"/>
      <c r="B423" s="36">
        <v>362</v>
      </c>
      <c r="C423" s="36">
        <v>30</v>
      </c>
      <c r="D423" s="37">
        <f>IF(B423&gt;$E$17*12,"",ROUND($E$16 * (1 - (1 + Lookups!$D$8 / 12) ^ (-($E$17*12 - B423))) / (1 - (1 + Lookups!$D$8 / 12) ^ (-$E$17*12)) + 0.05, 2))</f>
        <v>104092.29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</row>
    <row r="424" spans="1:18" x14ac:dyDescent="0.3">
      <c r="A424" s="7"/>
      <c r="B424" s="36">
        <v>363</v>
      </c>
      <c r="C424" s="36">
        <v>30</v>
      </c>
      <c r="D424" s="37">
        <f>IF(B424&gt;$E$17*12,"",ROUND($E$16 * (1 - (1 + Lookups!$D$8 / 12) ^ (-($E$17*12 - B424))) / (1 - (1 + Lookups!$D$8 / 12) ^ (-$E$17*12)) + 0.05, 2))</f>
        <v>103469.38</v>
      </c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</row>
    <row r="425" spans="1:18" x14ac:dyDescent="0.3">
      <c r="A425" s="7"/>
      <c r="B425" s="36">
        <v>364</v>
      </c>
      <c r="C425" s="36">
        <v>30</v>
      </c>
      <c r="D425" s="37">
        <f>IF(B425&gt;$E$17*12,"",ROUND($E$16 * (1 - (1 + Lookups!$D$8 / 12) ^ (-($E$17*12 - B425))) / (1 - (1 + Lookups!$D$8 / 12) ^ (-$E$17*12)) + 0.05, 2))</f>
        <v>102842.95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</row>
    <row r="426" spans="1:18" x14ac:dyDescent="0.3">
      <c r="A426" s="7"/>
      <c r="B426" s="36">
        <v>365</v>
      </c>
      <c r="C426" s="36">
        <v>30</v>
      </c>
      <c r="D426" s="37">
        <f>IF(B426&gt;$E$17*12,"",ROUND($E$16 * (1 - (1 + Lookups!$D$8 / 12) ^ (-($E$17*12 - B426))) / (1 - (1 + Lookups!$D$8 / 12) ^ (-$E$17*12)) + 0.05, 2))</f>
        <v>102212.97</v>
      </c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</row>
    <row r="427" spans="1:18" x14ac:dyDescent="0.3">
      <c r="A427" s="7"/>
      <c r="B427" s="36">
        <v>366</v>
      </c>
      <c r="C427" s="36">
        <v>30</v>
      </c>
      <c r="D427" s="37">
        <f>IF(B427&gt;$E$17*12,"",ROUND($E$16 * (1 - (1 + Lookups!$D$8 / 12) ^ (-($E$17*12 - B427))) / (1 - (1 + Lookups!$D$8 / 12) ^ (-$E$17*12)) + 0.05, 2))</f>
        <v>101579.44</v>
      </c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</row>
    <row r="428" spans="1:18" x14ac:dyDescent="0.3">
      <c r="A428" s="7"/>
      <c r="B428" s="36">
        <v>367</v>
      </c>
      <c r="C428" s="36">
        <v>30</v>
      </c>
      <c r="D428" s="37">
        <f>IF(B428&gt;$E$17*12,"",ROUND($E$16 * (1 - (1 + Lookups!$D$8 / 12) ^ (-($E$17*12 - B428))) / (1 - (1 + Lookups!$D$8 / 12) ^ (-$E$17*12)) + 0.05, 2))</f>
        <v>100942.33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</row>
    <row r="429" spans="1:18" x14ac:dyDescent="0.3">
      <c r="A429" s="7"/>
      <c r="B429" s="36">
        <v>368</v>
      </c>
      <c r="C429" s="36">
        <v>30</v>
      </c>
      <c r="D429" s="37">
        <f>IF(B429&gt;$E$17*12,"",ROUND($E$16 * (1 - (1 + Lookups!$D$8 / 12) ^ (-($E$17*12 - B429))) / (1 - (1 + Lookups!$D$8 / 12) ^ (-$E$17*12)) + 0.05, 2))</f>
        <v>100301.63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</row>
    <row r="430" spans="1:18" x14ac:dyDescent="0.3">
      <c r="A430" s="7"/>
      <c r="B430" s="36">
        <v>369</v>
      </c>
      <c r="C430" s="36">
        <v>30</v>
      </c>
      <c r="D430" s="37">
        <f>IF(B430&gt;$E$17*12,"",ROUND($E$16 * (1 - (1 + Lookups!$D$8 / 12) ^ (-($E$17*12 - B430))) / (1 - (1 + Lookups!$D$8 / 12) ^ (-$E$17*12)) + 0.05, 2))</f>
        <v>99657.3</v>
      </c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</row>
    <row r="431" spans="1:18" x14ac:dyDescent="0.3">
      <c r="A431" s="7"/>
      <c r="B431" s="36">
        <v>370</v>
      </c>
      <c r="C431" s="36">
        <v>30</v>
      </c>
      <c r="D431" s="37">
        <f>IF(B431&gt;$E$17*12,"",ROUND($E$16 * (1 - (1 + Lookups!$D$8 / 12) ^ (-($E$17*12 - B431))) / (1 - (1 + Lookups!$D$8 / 12) ^ (-$E$17*12)) + 0.05, 2))</f>
        <v>99009.33</v>
      </c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</row>
    <row r="432" spans="1:18" x14ac:dyDescent="0.3">
      <c r="A432" s="7"/>
      <c r="B432" s="36">
        <v>371</v>
      </c>
      <c r="C432" s="36">
        <v>30</v>
      </c>
      <c r="D432" s="37">
        <f>IF(B432&gt;$E$17*12,"",ROUND($E$16 * (1 - (1 + Lookups!$D$8 / 12) ^ (-($E$17*12 - B432))) / (1 - (1 + Lookups!$D$8 / 12) ^ (-$E$17*12)) + 0.05, 2))</f>
        <v>98357.69</v>
      </c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</row>
    <row r="433" spans="1:18" x14ac:dyDescent="0.3">
      <c r="A433" s="7"/>
      <c r="B433" s="36">
        <v>372</v>
      </c>
      <c r="C433" s="36">
        <v>31</v>
      </c>
      <c r="D433" s="37">
        <f>IF(B433&gt;$E$17*12,"",ROUND($E$16 * (1 - (1 + Lookups!$D$8 / 12) ^ (-($E$17*12 - B433))) / (1 - (1 + Lookups!$D$8 / 12) ^ (-$E$17*12)) + 0.05, 2))</f>
        <v>97702.38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</row>
    <row r="434" spans="1:18" x14ac:dyDescent="0.3">
      <c r="A434" s="7"/>
      <c r="B434" s="36">
        <v>373</v>
      </c>
      <c r="C434" s="36">
        <v>31</v>
      </c>
      <c r="D434" s="37">
        <f>IF(B434&gt;$E$17*12,"",ROUND($E$16 * (1 - (1 + Lookups!$D$8 / 12) ^ (-($E$17*12 - B434))) / (1 - (1 + Lookups!$D$8 / 12) ^ (-$E$17*12)) + 0.05, 2))</f>
        <v>97043.37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</row>
    <row r="435" spans="1:18" x14ac:dyDescent="0.3">
      <c r="A435" s="7"/>
      <c r="B435" s="36">
        <v>374</v>
      </c>
      <c r="C435" s="36">
        <v>31</v>
      </c>
      <c r="D435" s="37">
        <f>IF(B435&gt;$E$17*12,"",ROUND($E$16 * (1 - (1 + Lookups!$D$8 / 12) ^ (-($E$17*12 - B435))) / (1 - (1 + Lookups!$D$8 / 12) ^ (-$E$17*12)) + 0.05, 2))</f>
        <v>96380.63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</row>
    <row r="436" spans="1:18" x14ac:dyDescent="0.3">
      <c r="A436" s="7"/>
      <c r="B436" s="36">
        <v>375</v>
      </c>
      <c r="C436" s="36">
        <v>31</v>
      </c>
      <c r="D436" s="37">
        <f>IF(B436&gt;$E$17*12,"",ROUND($E$16 * (1 - (1 + Lookups!$D$8 / 12) ^ (-($E$17*12 - B436))) / (1 - (1 + Lookups!$D$8 / 12) ^ (-$E$17*12)) + 0.05, 2))</f>
        <v>95714.14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</row>
    <row r="437" spans="1:18" x14ac:dyDescent="0.3">
      <c r="A437" s="7"/>
      <c r="B437" s="36">
        <v>376</v>
      </c>
      <c r="C437" s="36">
        <v>31</v>
      </c>
      <c r="D437" s="37">
        <f>IF(B437&gt;$E$17*12,"",ROUND($E$16 * (1 - (1 + Lookups!$D$8 / 12) ^ (-($E$17*12 - B437))) / (1 - (1 + Lookups!$D$8 / 12) ^ (-$E$17*12)) + 0.05, 2))</f>
        <v>95043.9</v>
      </c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</row>
    <row r="438" spans="1:18" x14ac:dyDescent="0.3">
      <c r="A438" s="7"/>
      <c r="B438" s="36">
        <v>377</v>
      </c>
      <c r="C438" s="36">
        <v>31</v>
      </c>
      <c r="D438" s="37">
        <f>IF(B438&gt;$E$17*12,"",ROUND($E$16 * (1 - (1 + Lookups!$D$8 / 12) ^ (-($E$17*12 - B438))) / (1 - (1 + Lookups!$D$8 / 12) ^ (-$E$17*12)) + 0.05, 2))</f>
        <v>94369.86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</row>
    <row r="439" spans="1:18" x14ac:dyDescent="0.3">
      <c r="A439" s="7"/>
      <c r="B439" s="36">
        <v>378</v>
      </c>
      <c r="C439" s="36">
        <v>31</v>
      </c>
      <c r="D439" s="37">
        <f>IF(B439&gt;$E$17*12,"",ROUND($E$16 * (1 - (1 + Lookups!$D$8 / 12) ^ (-($E$17*12 - B439))) / (1 - (1 + Lookups!$D$8 / 12) ^ (-$E$17*12)) + 0.05, 2))</f>
        <v>93692.02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</row>
    <row r="440" spans="1:18" x14ac:dyDescent="0.3">
      <c r="A440" s="7"/>
      <c r="B440" s="36">
        <v>379</v>
      </c>
      <c r="C440" s="36">
        <v>31</v>
      </c>
      <c r="D440" s="37">
        <f>IF(B440&gt;$E$17*12,"",ROUND($E$16 * (1 - (1 + Lookups!$D$8 / 12) ^ (-($E$17*12 - B440))) / (1 - (1 + Lookups!$D$8 / 12) ^ (-$E$17*12)) + 0.05, 2))</f>
        <v>93010.34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</row>
    <row r="441" spans="1:18" x14ac:dyDescent="0.3">
      <c r="A441" s="7"/>
      <c r="B441" s="36">
        <v>380</v>
      </c>
      <c r="C441" s="36">
        <v>31</v>
      </c>
      <c r="D441" s="37">
        <f>IF(B441&gt;$E$17*12,"",ROUND($E$16 * (1 - (1 + Lookups!$D$8 / 12) ^ (-($E$17*12 - B441))) / (1 - (1 + Lookups!$D$8 / 12) ^ (-$E$17*12)) + 0.05, 2))</f>
        <v>92324.82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</row>
    <row r="442" spans="1:18" x14ac:dyDescent="0.3">
      <c r="A442" s="7"/>
      <c r="B442" s="36">
        <v>381</v>
      </c>
      <c r="C442" s="36">
        <v>31</v>
      </c>
      <c r="D442" s="37">
        <f>IF(B442&gt;$E$17*12,"",ROUND($E$16 * (1 - (1 + Lookups!$D$8 / 12) ^ (-($E$17*12 - B442))) / (1 - (1 + Lookups!$D$8 / 12) ^ (-$E$17*12)) + 0.05, 2))</f>
        <v>91635.42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</row>
    <row r="443" spans="1:18" x14ac:dyDescent="0.3">
      <c r="A443" s="7"/>
      <c r="B443" s="36">
        <v>382</v>
      </c>
      <c r="C443" s="36">
        <v>31</v>
      </c>
      <c r="D443" s="37">
        <f>IF(B443&gt;$E$17*12,"",ROUND($E$16 * (1 - (1 + Lookups!$D$8 / 12) ^ (-($E$17*12 - B443))) / (1 - (1 + Lookups!$D$8 / 12) ^ (-$E$17*12)) + 0.05, 2))</f>
        <v>90942.12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</row>
    <row r="444" spans="1:18" x14ac:dyDescent="0.3">
      <c r="A444" s="7"/>
      <c r="B444" s="36">
        <v>383</v>
      </c>
      <c r="C444" s="36">
        <v>31</v>
      </c>
      <c r="D444" s="37">
        <f>IF(B444&gt;$E$17*12,"",ROUND($E$16 * (1 - (1 + Lookups!$D$8 / 12) ^ (-($E$17*12 - B444))) / (1 - (1 + Lookups!$D$8 / 12) ^ (-$E$17*12)) + 0.05, 2))</f>
        <v>90244.91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</row>
    <row r="445" spans="1:18" x14ac:dyDescent="0.3">
      <c r="A445" s="7"/>
      <c r="B445" s="36">
        <v>384</v>
      </c>
      <c r="C445" s="36">
        <v>32</v>
      </c>
      <c r="D445" s="37">
        <f>IF(B445&gt;$E$17*12,"",ROUND($E$16 * (1 - (1 + Lookups!$D$8 / 12) ^ (-($E$17*12 - B445))) / (1 - (1 + Lookups!$D$8 / 12) ^ (-$E$17*12)) + 0.05, 2))</f>
        <v>89543.76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</row>
    <row r="446" spans="1:18" x14ac:dyDescent="0.3">
      <c r="A446" s="7"/>
      <c r="B446" s="36">
        <v>385</v>
      </c>
      <c r="C446" s="36">
        <v>32</v>
      </c>
      <c r="D446" s="37">
        <f>IF(B446&gt;$E$17*12,"",ROUND($E$16 * (1 - (1 + Lookups!$D$8 / 12) ^ (-($E$17*12 - B446))) / (1 - (1 + Lookups!$D$8 / 12) ^ (-$E$17*12)) + 0.05, 2))</f>
        <v>88838.65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</row>
    <row r="447" spans="1:18" x14ac:dyDescent="0.3">
      <c r="A447" s="7"/>
      <c r="B447" s="36">
        <v>386</v>
      </c>
      <c r="C447" s="36">
        <v>32</v>
      </c>
      <c r="D447" s="37">
        <f>IF(B447&gt;$E$17*12,"",ROUND($E$16 * (1 - (1 + Lookups!$D$8 / 12) ^ (-($E$17*12 - B447))) / (1 - (1 + Lookups!$D$8 / 12) ^ (-$E$17*12)) + 0.05, 2))</f>
        <v>88129.56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</row>
    <row r="448" spans="1:18" x14ac:dyDescent="0.3">
      <c r="A448" s="7"/>
      <c r="B448" s="36">
        <v>387</v>
      </c>
      <c r="C448" s="36">
        <v>32</v>
      </c>
      <c r="D448" s="37">
        <f>IF(B448&gt;$E$17*12,"",ROUND($E$16 * (1 - (1 + Lookups!$D$8 / 12) ^ (-($E$17*12 - B448))) / (1 - (1 + Lookups!$D$8 / 12) ^ (-$E$17*12)) + 0.05, 2))</f>
        <v>87416.46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</row>
    <row r="449" spans="1:18" x14ac:dyDescent="0.3">
      <c r="A449" s="7"/>
      <c r="B449" s="36">
        <v>388</v>
      </c>
      <c r="C449" s="36">
        <v>32</v>
      </c>
      <c r="D449" s="37">
        <f>IF(B449&gt;$E$17*12,"",ROUND($E$16 * (1 - (1 + Lookups!$D$8 / 12) ^ (-($E$17*12 - B449))) / (1 - (1 + Lookups!$D$8 / 12) ^ (-$E$17*12)) + 0.05, 2))</f>
        <v>86699.32</v>
      </c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1:18" x14ac:dyDescent="0.3">
      <c r="A450" s="7"/>
      <c r="B450" s="36">
        <v>389</v>
      </c>
      <c r="C450" s="36">
        <v>32</v>
      </c>
      <c r="D450" s="37">
        <f>IF(B450&gt;$E$17*12,"",ROUND($E$16 * (1 - (1 + Lookups!$D$8 / 12) ^ (-($E$17*12 - B450))) / (1 - (1 + Lookups!$D$8 / 12) ^ (-$E$17*12)) + 0.05, 2))</f>
        <v>85978.14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</row>
    <row r="451" spans="1:18" x14ac:dyDescent="0.3">
      <c r="A451" s="7"/>
      <c r="B451" s="36">
        <v>390</v>
      </c>
      <c r="C451" s="36">
        <v>32</v>
      </c>
      <c r="D451" s="37">
        <f>IF(B451&gt;$E$17*12,"",ROUND($E$16 * (1 - (1 + Lookups!$D$8 / 12) ^ (-($E$17*12 - B451))) / (1 - (1 + Lookups!$D$8 / 12) ^ (-$E$17*12)) + 0.05, 2))</f>
        <v>85252.88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</row>
    <row r="452" spans="1:18" x14ac:dyDescent="0.3">
      <c r="A452" s="7"/>
      <c r="B452" s="36">
        <v>391</v>
      </c>
      <c r="C452" s="36">
        <v>32</v>
      </c>
      <c r="D452" s="37">
        <f>IF(B452&gt;$E$17*12,"",ROUND($E$16 * (1 - (1 + Lookups!$D$8 / 12) ^ (-($E$17*12 - B452))) / (1 - (1 + Lookups!$D$8 / 12) ^ (-$E$17*12)) + 0.05, 2))</f>
        <v>84523.53</v>
      </c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</row>
    <row r="453" spans="1:18" x14ac:dyDescent="0.3">
      <c r="A453" s="7"/>
      <c r="B453" s="36">
        <v>392</v>
      </c>
      <c r="C453" s="36">
        <v>32</v>
      </c>
      <c r="D453" s="37">
        <f>IF(B453&gt;$E$17*12,"",ROUND($E$16 * (1 - (1 + Lookups!$D$8 / 12) ^ (-($E$17*12 - B453))) / (1 - (1 + Lookups!$D$8 / 12) ^ (-$E$17*12)) + 0.05, 2))</f>
        <v>83790.05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</row>
    <row r="454" spans="1:18" x14ac:dyDescent="0.3">
      <c r="A454" s="7"/>
      <c r="B454" s="36">
        <v>393</v>
      </c>
      <c r="C454" s="36">
        <v>32</v>
      </c>
      <c r="D454" s="37">
        <f>IF(B454&gt;$E$17*12,"",ROUND($E$16 * (1 - (1 + Lookups!$D$8 / 12) ^ (-($E$17*12 - B454))) / (1 - (1 + Lookups!$D$8 / 12) ^ (-$E$17*12)) + 0.05, 2))</f>
        <v>83052.429999999993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</row>
    <row r="455" spans="1:18" x14ac:dyDescent="0.3">
      <c r="A455" s="7"/>
      <c r="B455" s="36">
        <v>394</v>
      </c>
      <c r="C455" s="36">
        <v>32</v>
      </c>
      <c r="D455" s="37">
        <f>IF(B455&gt;$E$17*12,"",ROUND($E$16 * (1 - (1 + Lookups!$D$8 / 12) ^ (-($E$17*12 - B455))) / (1 - (1 + Lookups!$D$8 / 12) ^ (-$E$17*12)) + 0.05, 2))</f>
        <v>82310.649999999994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</row>
    <row r="456" spans="1:18" x14ac:dyDescent="0.3">
      <c r="A456" s="7"/>
      <c r="B456" s="36">
        <v>395</v>
      </c>
      <c r="C456" s="36">
        <v>32</v>
      </c>
      <c r="D456" s="37">
        <f>IF(B456&gt;$E$17*12,"",ROUND($E$16 * (1 - (1 + Lookups!$D$8 / 12) ^ (-($E$17*12 - B456))) / (1 - (1 + Lookups!$D$8 / 12) ^ (-$E$17*12)) + 0.05, 2))</f>
        <v>81564.67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</row>
    <row r="457" spans="1:18" x14ac:dyDescent="0.3">
      <c r="A457" s="7"/>
      <c r="B457" s="36">
        <v>396</v>
      </c>
      <c r="C457" s="36">
        <v>33</v>
      </c>
      <c r="D457" s="37">
        <f>IF(B457&gt;$E$17*12,"",ROUND($E$16 * (1 - (1 + Lookups!$D$8 / 12) ^ (-($E$17*12 - B457))) / (1 - (1 + Lookups!$D$8 / 12) ^ (-$E$17*12)) + 0.05, 2))</f>
        <v>80814.47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</row>
    <row r="458" spans="1:18" x14ac:dyDescent="0.3">
      <c r="A458" s="7"/>
      <c r="B458" s="36">
        <v>397</v>
      </c>
      <c r="C458" s="36">
        <v>33</v>
      </c>
      <c r="D458" s="37">
        <f>IF(B458&gt;$E$17*12,"",ROUND($E$16 * (1 - (1 + Lookups!$D$8 / 12) ^ (-($E$17*12 - B458))) / (1 - (1 + Lookups!$D$8 / 12) ^ (-$E$17*12)) + 0.05, 2))</f>
        <v>80060.039999999994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</row>
    <row r="459" spans="1:18" x14ac:dyDescent="0.3">
      <c r="A459" s="7"/>
      <c r="B459" s="36">
        <v>398</v>
      </c>
      <c r="C459" s="36">
        <v>33</v>
      </c>
      <c r="D459" s="37">
        <f>IF(B459&gt;$E$17*12,"",ROUND($E$16 * (1 - (1 + Lookups!$D$8 / 12) ^ (-($E$17*12 - B459))) / (1 - (1 + Lookups!$D$8 / 12) ^ (-$E$17*12)) + 0.05, 2))</f>
        <v>79301.350000000006</v>
      </c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</row>
    <row r="460" spans="1:18" x14ac:dyDescent="0.3">
      <c r="A460" s="7"/>
      <c r="B460" s="36">
        <v>399</v>
      </c>
      <c r="C460" s="36">
        <v>33</v>
      </c>
      <c r="D460" s="37">
        <f>IF(B460&gt;$E$17*12,"",ROUND($E$16 * (1 - (1 + Lookups!$D$8 / 12) ^ (-($E$17*12 - B460))) / (1 - (1 + Lookups!$D$8 / 12) ^ (-$E$17*12)) + 0.05, 2))</f>
        <v>78538.37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</row>
    <row r="461" spans="1:18" x14ac:dyDescent="0.3">
      <c r="A461" s="7"/>
      <c r="B461" s="36">
        <v>400</v>
      </c>
      <c r="C461" s="36">
        <v>33</v>
      </c>
      <c r="D461" s="37">
        <f>IF(B461&gt;$E$17*12,"",ROUND($E$16 * (1 - (1 + Lookups!$D$8 / 12) ^ (-($E$17*12 - B461))) / (1 - (1 + Lookups!$D$8 / 12) ^ (-$E$17*12)) + 0.05, 2))</f>
        <v>77771.08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</row>
    <row r="462" spans="1:18" x14ac:dyDescent="0.3">
      <c r="A462" s="7"/>
      <c r="B462" s="36">
        <v>401</v>
      </c>
      <c r="C462" s="36">
        <v>33</v>
      </c>
      <c r="D462" s="37">
        <f>IF(B462&gt;$E$17*12,"",ROUND($E$16 * (1 - (1 + Lookups!$D$8 / 12) ^ (-($E$17*12 - B462))) / (1 - (1 + Lookups!$D$8 / 12) ^ (-$E$17*12)) + 0.05, 2))</f>
        <v>76999.45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</row>
    <row r="463" spans="1:18" x14ac:dyDescent="0.3">
      <c r="A463" s="7"/>
      <c r="B463" s="36">
        <v>402</v>
      </c>
      <c r="C463" s="36">
        <v>33</v>
      </c>
      <c r="D463" s="37">
        <f>IF(B463&gt;$E$17*12,"",ROUND($E$16 * (1 - (1 + Lookups!$D$8 / 12) ^ (-($E$17*12 - B463))) / (1 - (1 + Lookups!$D$8 / 12) ^ (-$E$17*12)) + 0.05, 2))</f>
        <v>76223.460000000006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</row>
    <row r="464" spans="1:18" x14ac:dyDescent="0.3">
      <c r="A464" s="7"/>
      <c r="B464" s="36">
        <v>403</v>
      </c>
      <c r="C464" s="36">
        <v>33</v>
      </c>
      <c r="D464" s="37">
        <f>IF(B464&gt;$E$17*12,"",ROUND($E$16 * (1 - (1 + Lookups!$D$8 / 12) ^ (-($E$17*12 - B464))) / (1 - (1 + Lookups!$D$8 / 12) ^ (-$E$17*12)) + 0.05, 2))</f>
        <v>75443.09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</row>
    <row r="465" spans="1:18" x14ac:dyDescent="0.3">
      <c r="A465" s="7"/>
      <c r="B465" s="36">
        <v>404</v>
      </c>
      <c r="C465" s="36">
        <v>33</v>
      </c>
      <c r="D465" s="37">
        <f>IF(B465&gt;$E$17*12,"",ROUND($E$16 * (1 - (1 + Lookups!$D$8 / 12) ^ (-($E$17*12 - B465))) / (1 - (1 + Lookups!$D$8 / 12) ^ (-$E$17*12)) + 0.05, 2))</f>
        <v>74658.31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</row>
    <row r="466" spans="1:18" x14ac:dyDescent="0.3">
      <c r="A466" s="7"/>
      <c r="B466" s="36">
        <v>405</v>
      </c>
      <c r="C466" s="36">
        <v>33</v>
      </c>
      <c r="D466" s="37">
        <f>IF(B466&gt;$E$17*12,"",ROUND($E$16 * (1 - (1 + Lookups!$D$8 / 12) ^ (-($E$17*12 - B466))) / (1 - (1 + Lookups!$D$8 / 12) ^ (-$E$17*12)) + 0.05, 2))</f>
        <v>73869.100000000006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</row>
    <row r="467" spans="1:18" x14ac:dyDescent="0.3">
      <c r="A467" s="7"/>
      <c r="B467" s="36">
        <v>406</v>
      </c>
      <c r="C467" s="36">
        <v>33</v>
      </c>
      <c r="D467" s="37">
        <f>IF(B467&gt;$E$17*12,"",ROUND($E$16 * (1 - (1 + Lookups!$D$8 / 12) ^ (-($E$17*12 - B467))) / (1 - (1 + Lookups!$D$8 / 12) ^ (-$E$17*12)) + 0.05, 2))</f>
        <v>73075.42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</row>
    <row r="468" spans="1:18" x14ac:dyDescent="0.3">
      <c r="A468" s="7"/>
      <c r="B468" s="36">
        <v>407</v>
      </c>
      <c r="C468" s="36">
        <v>33</v>
      </c>
      <c r="D468" s="37">
        <f>IF(B468&gt;$E$17*12,"",ROUND($E$16 * (1 - (1 + Lookups!$D$8 / 12) ^ (-($E$17*12 - B468))) / (1 - (1 + Lookups!$D$8 / 12) ^ (-$E$17*12)) + 0.05, 2))</f>
        <v>72277.259999999995</v>
      </c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</row>
    <row r="469" spans="1:18" x14ac:dyDescent="0.3">
      <c r="A469" s="7"/>
      <c r="B469" s="36">
        <v>408</v>
      </c>
      <c r="C469" s="36">
        <v>34</v>
      </c>
      <c r="D469" s="37">
        <f>IF(B469&gt;$E$17*12,"",ROUND($E$16 * (1 - (1 + Lookups!$D$8 / 12) ^ (-($E$17*12 - B469))) / (1 - (1 + Lookups!$D$8 / 12) ^ (-$E$17*12)) + 0.05, 2))</f>
        <v>71474.600000000006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</row>
    <row r="470" spans="1:18" x14ac:dyDescent="0.3">
      <c r="A470" s="7"/>
      <c r="B470" s="36">
        <v>409</v>
      </c>
      <c r="C470" s="36">
        <v>34</v>
      </c>
      <c r="D470" s="37">
        <f>IF(B470&gt;$E$17*12,"",ROUND($E$16 * (1 - (1 + Lookups!$D$8 / 12) ^ (-($E$17*12 - B470))) / (1 - (1 + Lookups!$D$8 / 12) ^ (-$E$17*12)) + 0.05, 2))</f>
        <v>70667.399999999994</v>
      </c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</row>
    <row r="471" spans="1:18" x14ac:dyDescent="0.3">
      <c r="A471" s="7"/>
      <c r="B471" s="36">
        <v>410</v>
      </c>
      <c r="C471" s="36">
        <v>34</v>
      </c>
      <c r="D471" s="37">
        <f>IF(B471&gt;$E$17*12,"",ROUND($E$16 * (1 - (1 + Lookups!$D$8 / 12) ^ (-($E$17*12 - B471))) / (1 - (1 + Lookups!$D$8 / 12) ^ (-$E$17*12)) + 0.05, 2))</f>
        <v>69855.63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</row>
    <row r="472" spans="1:18" x14ac:dyDescent="0.3">
      <c r="A472" s="7"/>
      <c r="B472" s="36">
        <v>411</v>
      </c>
      <c r="C472" s="36">
        <v>34</v>
      </c>
      <c r="D472" s="37">
        <f>IF(B472&gt;$E$17*12,"",ROUND($E$16 * (1 - (1 + Lookups!$D$8 / 12) ^ (-($E$17*12 - B472))) / (1 - (1 + Lookups!$D$8 / 12) ^ (-$E$17*12)) + 0.05, 2))</f>
        <v>69039.28</v>
      </c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</row>
    <row r="473" spans="1:18" x14ac:dyDescent="0.3">
      <c r="A473" s="7"/>
      <c r="B473" s="36">
        <v>412</v>
      </c>
      <c r="C473" s="36">
        <v>34</v>
      </c>
      <c r="D473" s="37">
        <f>IF(B473&gt;$E$17*12,"",ROUND($E$16 * (1 - (1 + Lookups!$D$8 / 12) ^ (-($E$17*12 - B473))) / (1 - (1 + Lookups!$D$8 / 12) ^ (-$E$17*12)) + 0.05, 2))</f>
        <v>68218.320000000007</v>
      </c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</row>
    <row r="474" spans="1:18" x14ac:dyDescent="0.3">
      <c r="A474" s="7"/>
      <c r="B474" s="36">
        <v>413</v>
      </c>
      <c r="C474" s="36">
        <v>34</v>
      </c>
      <c r="D474" s="37">
        <f>IF(B474&gt;$E$17*12,"",ROUND($E$16 * (1 - (1 + Lookups!$D$8 / 12) ^ (-($E$17*12 - B474))) / (1 - (1 + Lookups!$D$8 / 12) ^ (-$E$17*12)) + 0.05, 2))</f>
        <v>67392.72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</row>
    <row r="475" spans="1:18" x14ac:dyDescent="0.3">
      <c r="A475" s="7"/>
      <c r="B475" s="36">
        <v>414</v>
      </c>
      <c r="C475" s="36">
        <v>34</v>
      </c>
      <c r="D475" s="37">
        <f>IF(B475&gt;$E$17*12,"",ROUND($E$16 * (1 - (1 + Lookups!$D$8 / 12) ^ (-($E$17*12 - B475))) / (1 - (1 + Lookups!$D$8 / 12) ^ (-$E$17*12)) + 0.05, 2))</f>
        <v>66562.460000000006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</row>
    <row r="476" spans="1:18" x14ac:dyDescent="0.3">
      <c r="A476" s="7"/>
      <c r="B476" s="36">
        <v>415</v>
      </c>
      <c r="C476" s="36">
        <v>34</v>
      </c>
      <c r="D476" s="37">
        <f>IF(B476&gt;$E$17*12,"",ROUND($E$16 * (1 - (1 + Lookups!$D$8 / 12) ^ (-($E$17*12 - B476))) / (1 - (1 + Lookups!$D$8 / 12) ^ (-$E$17*12)) + 0.05, 2))</f>
        <v>65727.5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</row>
    <row r="477" spans="1:18" x14ac:dyDescent="0.3">
      <c r="A477" s="7"/>
      <c r="B477" s="36">
        <v>416</v>
      </c>
      <c r="C477" s="36">
        <v>34</v>
      </c>
      <c r="D477" s="37">
        <f>IF(B477&gt;$E$17*12,"",ROUND($E$16 * (1 - (1 + Lookups!$D$8 / 12) ^ (-($E$17*12 - B477))) / (1 - (1 + Lookups!$D$8 / 12) ^ (-$E$17*12)) + 0.05, 2))</f>
        <v>64887.83</v>
      </c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</row>
    <row r="478" spans="1:18" x14ac:dyDescent="0.3">
      <c r="A478" s="7"/>
      <c r="B478" s="36">
        <v>417</v>
      </c>
      <c r="C478" s="36">
        <v>34</v>
      </c>
      <c r="D478" s="37">
        <f>IF(B478&gt;$E$17*12,"",ROUND($E$16 * (1 - (1 + Lookups!$D$8 / 12) ^ (-($E$17*12 - B478))) / (1 - (1 + Lookups!$D$8 / 12) ^ (-$E$17*12)) + 0.05, 2))</f>
        <v>64043.41</v>
      </c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</row>
    <row r="479" spans="1:18" x14ac:dyDescent="0.3">
      <c r="A479" s="7"/>
      <c r="B479" s="36">
        <v>418</v>
      </c>
      <c r="C479" s="36">
        <v>34</v>
      </c>
      <c r="D479" s="37">
        <f>IF(B479&gt;$E$17*12,"",ROUND($E$16 * (1 - (1 + Lookups!$D$8 / 12) ^ (-($E$17*12 - B479))) / (1 - (1 + Lookups!$D$8 / 12) ^ (-$E$17*12)) + 0.05, 2))</f>
        <v>63194.22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</row>
    <row r="480" spans="1:18" x14ac:dyDescent="0.3">
      <c r="A480" s="7"/>
      <c r="B480" s="36">
        <v>419</v>
      </c>
      <c r="C480" s="36">
        <v>34</v>
      </c>
      <c r="D480" s="37">
        <f>IF(B480&gt;$E$17*12,"",ROUND($E$16 * (1 - (1 + Lookups!$D$8 / 12) ^ (-($E$17*12 - B480))) / (1 - (1 + Lookups!$D$8 / 12) ^ (-$E$17*12)) + 0.05, 2))</f>
        <v>62340.23</v>
      </c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</row>
    <row r="481" spans="1:18" x14ac:dyDescent="0.3">
      <c r="A481" s="7"/>
      <c r="B481" s="36">
        <v>420</v>
      </c>
      <c r="C481" s="36">
        <v>35</v>
      </c>
      <c r="D481" s="37">
        <f>IF(B481&gt;$E$17*12,"",ROUND($E$16 * (1 - (1 + Lookups!$D$8 / 12) ^ (-($E$17*12 - B481))) / (1 - (1 + Lookups!$D$8 / 12) ^ (-$E$17*12)) + 0.05, 2))</f>
        <v>61481.42</v>
      </c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</row>
    <row r="482" spans="1:18" x14ac:dyDescent="0.3">
      <c r="A482" s="7"/>
      <c r="B482" s="36">
        <v>421</v>
      </c>
      <c r="C482" s="36">
        <v>35</v>
      </c>
      <c r="D482" s="37">
        <f>IF(B482&gt;$E$17*12,"",ROUND($E$16 * (1 - (1 + Lookups!$D$8 / 12) ^ (-($E$17*12 - B482))) / (1 - (1 + Lookups!$D$8 / 12) ^ (-$E$17*12)) + 0.05, 2))</f>
        <v>60617.760000000002</v>
      </c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</row>
    <row r="483" spans="1:18" x14ac:dyDescent="0.3">
      <c r="A483" s="7"/>
      <c r="B483" s="36">
        <v>422</v>
      </c>
      <c r="C483" s="36">
        <v>35</v>
      </c>
      <c r="D483" s="37">
        <f>IF(B483&gt;$E$17*12,"",ROUND($E$16 * (1 - (1 + Lookups!$D$8 / 12) ^ (-($E$17*12 - B483))) / (1 - (1 + Lookups!$D$8 / 12) ^ (-$E$17*12)) + 0.05, 2))</f>
        <v>59749.22</v>
      </c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</row>
    <row r="484" spans="1:18" x14ac:dyDescent="0.3">
      <c r="A484" s="7"/>
      <c r="B484" s="36">
        <v>423</v>
      </c>
      <c r="C484" s="36">
        <v>35</v>
      </c>
      <c r="D484" s="37">
        <f>IF(B484&gt;$E$17*12,"",ROUND($E$16 * (1 - (1 + Lookups!$D$8 / 12) ^ (-($E$17*12 - B484))) / (1 - (1 + Lookups!$D$8 / 12) ^ (-$E$17*12)) + 0.05, 2))</f>
        <v>58875.77</v>
      </c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</row>
    <row r="485" spans="1:18" x14ac:dyDescent="0.3">
      <c r="A485" s="7"/>
      <c r="B485" s="36">
        <v>424</v>
      </c>
      <c r="C485" s="36">
        <v>35</v>
      </c>
      <c r="D485" s="37">
        <f>IF(B485&gt;$E$17*12,"",ROUND($E$16 * (1 - (1 + Lookups!$D$8 / 12) ^ (-($E$17*12 - B485))) / (1 - (1 + Lookups!$D$8 / 12) ^ (-$E$17*12)) + 0.05, 2))</f>
        <v>57997.38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</row>
    <row r="486" spans="1:18" x14ac:dyDescent="0.3">
      <c r="A486" s="7"/>
      <c r="B486" s="36">
        <v>425</v>
      </c>
      <c r="C486" s="36">
        <v>35</v>
      </c>
      <c r="D486" s="37">
        <f>IF(B486&gt;$E$17*12,"",ROUND($E$16 * (1 - (1 + Lookups!$D$8 / 12) ^ (-($E$17*12 - B486))) / (1 - (1 + Lookups!$D$8 / 12) ^ (-$E$17*12)) + 0.05, 2))</f>
        <v>57114.03</v>
      </c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</row>
    <row r="487" spans="1:18" x14ac:dyDescent="0.3">
      <c r="A487" s="7"/>
      <c r="B487" s="36">
        <v>426</v>
      </c>
      <c r="C487" s="36">
        <v>35</v>
      </c>
      <c r="D487" s="37">
        <f>IF(B487&gt;$E$17*12,"",ROUND($E$16 * (1 - (1 + Lookups!$D$8 / 12) ^ (-($E$17*12 - B487))) / (1 - (1 + Lookups!$D$8 / 12) ^ (-$E$17*12)) + 0.05, 2))</f>
        <v>56225.69</v>
      </c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</row>
    <row r="488" spans="1:18" x14ac:dyDescent="0.3">
      <c r="A488" s="7"/>
      <c r="B488" s="36">
        <v>427</v>
      </c>
      <c r="C488" s="36">
        <v>35</v>
      </c>
      <c r="D488" s="37">
        <f>IF(B488&gt;$E$17*12,"",ROUND($E$16 * (1 - (1 + Lookups!$D$8 / 12) ^ (-($E$17*12 - B488))) / (1 - (1 + Lookups!$D$8 / 12) ^ (-$E$17*12)) + 0.05, 2))</f>
        <v>55332.33</v>
      </c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</row>
    <row r="489" spans="1:18" x14ac:dyDescent="0.3">
      <c r="A489" s="7"/>
      <c r="B489" s="36">
        <v>428</v>
      </c>
      <c r="C489" s="36">
        <v>35</v>
      </c>
      <c r="D489" s="37">
        <f>IF(B489&gt;$E$17*12,"",ROUND($E$16 * (1 - (1 + Lookups!$D$8 / 12) ^ (-($E$17*12 - B489))) / (1 - (1 + Lookups!$D$8 / 12) ^ (-$E$17*12)) + 0.05, 2))</f>
        <v>54433.93</v>
      </c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</row>
    <row r="490" spans="1:18" x14ac:dyDescent="0.3">
      <c r="A490" s="7"/>
      <c r="B490" s="36">
        <v>429</v>
      </c>
      <c r="C490" s="36">
        <v>35</v>
      </c>
      <c r="D490" s="37">
        <f>IF(B490&gt;$E$17*12,"",ROUND($E$16 * (1 - (1 + Lookups!$D$8 / 12) ^ (-($E$17*12 - B490))) / (1 - (1 + Lookups!$D$8 / 12) ^ (-$E$17*12)) + 0.05, 2))</f>
        <v>53530.44</v>
      </c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</row>
    <row r="491" spans="1:18" x14ac:dyDescent="0.3">
      <c r="A491" s="7"/>
      <c r="B491" s="36">
        <v>430</v>
      </c>
      <c r="C491" s="36">
        <v>35</v>
      </c>
      <c r="D491" s="37">
        <f>IF(B491&gt;$E$17*12,"",ROUND($E$16 * (1 - (1 + Lookups!$D$8 / 12) ^ (-($E$17*12 - B491))) / (1 - (1 + Lookups!$D$8 / 12) ^ (-$E$17*12)) + 0.05, 2))</f>
        <v>52621.86</v>
      </c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</row>
    <row r="492" spans="1:18" x14ac:dyDescent="0.3">
      <c r="A492" s="7"/>
      <c r="B492" s="36">
        <v>431</v>
      </c>
      <c r="C492" s="36">
        <v>35</v>
      </c>
      <c r="D492" s="37">
        <f>IF(B492&gt;$E$17*12,"",ROUND($E$16 * (1 - (1 + Lookups!$D$8 / 12) ^ (-($E$17*12 - B492))) / (1 - (1 + Lookups!$D$8 / 12) ^ (-$E$17*12)) + 0.05, 2))</f>
        <v>51708.14</v>
      </c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</row>
    <row r="493" spans="1:18" x14ac:dyDescent="0.3">
      <c r="A493" s="7"/>
      <c r="B493" s="36">
        <v>432</v>
      </c>
      <c r="C493" s="36">
        <v>36</v>
      </c>
      <c r="D493" s="37">
        <f>IF(B493&gt;$E$17*12,"",ROUND($E$16 * (1 - (1 + Lookups!$D$8 / 12) ^ (-($E$17*12 - B493))) / (1 - (1 + Lookups!$D$8 / 12) ^ (-$E$17*12)) + 0.05, 2))</f>
        <v>50789.26</v>
      </c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</row>
    <row r="494" spans="1:18" x14ac:dyDescent="0.3">
      <c r="A494" s="7"/>
      <c r="B494" s="36">
        <v>433</v>
      </c>
      <c r="C494" s="36">
        <v>36</v>
      </c>
      <c r="D494" s="37">
        <f>IF(B494&gt;$E$17*12,"",ROUND($E$16 * (1 - (1 + Lookups!$D$8 / 12) ^ (-($E$17*12 - B494))) / (1 - (1 + Lookups!$D$8 / 12) ^ (-$E$17*12)) + 0.05, 2))</f>
        <v>49865.18</v>
      </c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</row>
    <row r="495" spans="1:18" x14ac:dyDescent="0.3">
      <c r="A495" s="7"/>
      <c r="B495" s="36">
        <v>434</v>
      </c>
      <c r="C495" s="36">
        <v>36</v>
      </c>
      <c r="D495" s="37">
        <f>IF(B495&gt;$E$17*12,"",ROUND($E$16 * (1 - (1 + Lookups!$D$8 / 12) ^ (-($E$17*12 - B495))) / (1 - (1 + Lookups!$D$8 / 12) ^ (-$E$17*12)) + 0.05, 2))</f>
        <v>48935.89</v>
      </c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</row>
    <row r="496" spans="1:18" x14ac:dyDescent="0.3">
      <c r="A496" s="7"/>
      <c r="B496" s="36">
        <v>435</v>
      </c>
      <c r="C496" s="36">
        <v>36</v>
      </c>
      <c r="D496" s="37">
        <f>IF(B496&gt;$E$17*12,"",ROUND($E$16 * (1 - (1 + Lookups!$D$8 / 12) ^ (-($E$17*12 - B496))) / (1 - (1 + Lookups!$D$8 / 12) ^ (-$E$17*12)) + 0.05, 2))</f>
        <v>48001.34</v>
      </c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</row>
    <row r="497" spans="1:18" x14ac:dyDescent="0.3">
      <c r="A497" s="7"/>
      <c r="B497" s="36">
        <v>436</v>
      </c>
      <c r="C497" s="36">
        <v>36</v>
      </c>
      <c r="D497" s="37">
        <f>IF(B497&gt;$E$17*12,"",ROUND($E$16 * (1 - (1 + Lookups!$D$8 / 12) ^ (-($E$17*12 - B497))) / (1 - (1 + Lookups!$D$8 / 12) ^ (-$E$17*12)) + 0.05, 2))</f>
        <v>47061.51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</row>
    <row r="498" spans="1:18" x14ac:dyDescent="0.3">
      <c r="A498" s="7"/>
      <c r="B498" s="36">
        <v>437</v>
      </c>
      <c r="C498" s="36">
        <v>36</v>
      </c>
      <c r="D498" s="37">
        <f>IF(B498&gt;$E$17*12,"",ROUND($E$16 * (1 - (1 + Lookups!$D$8 / 12) ^ (-($E$17*12 - B498))) / (1 - (1 + Lookups!$D$8 / 12) ^ (-$E$17*12)) + 0.05, 2))</f>
        <v>46116.38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</row>
    <row r="499" spans="1:18" x14ac:dyDescent="0.3">
      <c r="A499" s="7"/>
      <c r="B499" s="36">
        <v>438</v>
      </c>
      <c r="C499" s="36">
        <v>36</v>
      </c>
      <c r="D499" s="37">
        <f>IF(B499&gt;$E$17*12,"",ROUND($E$16 * (1 - (1 + Lookups!$D$8 / 12) ^ (-($E$17*12 - B499))) / (1 - (1 + Lookups!$D$8 / 12) ^ (-$E$17*12)) + 0.05, 2))</f>
        <v>45165.9</v>
      </c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</row>
    <row r="500" spans="1:18" x14ac:dyDescent="0.3">
      <c r="A500" s="7"/>
      <c r="B500" s="36">
        <v>439</v>
      </c>
      <c r="C500" s="36">
        <v>36</v>
      </c>
      <c r="D500" s="37">
        <f>IF(B500&gt;$E$17*12,"",ROUND($E$16 * (1 - (1 + Lookups!$D$8 / 12) ^ (-($E$17*12 - B500))) / (1 - (1 + Lookups!$D$8 / 12) ^ (-$E$17*12)) + 0.05, 2))</f>
        <v>44210.05</v>
      </c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</row>
    <row r="501" spans="1:18" x14ac:dyDescent="0.3">
      <c r="A501" s="7"/>
      <c r="B501" s="36">
        <v>440</v>
      </c>
      <c r="C501" s="36">
        <v>36</v>
      </c>
      <c r="D501" s="37">
        <f>IF(B501&gt;$E$17*12,"",ROUND($E$16 * (1 - (1 + Lookups!$D$8 / 12) ^ (-($E$17*12 - B501))) / (1 - (1 + Lookups!$D$8 / 12) ^ (-$E$17*12)) + 0.05, 2))</f>
        <v>43248.81</v>
      </c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</row>
    <row r="502" spans="1:18" x14ac:dyDescent="0.3">
      <c r="A502" s="7"/>
      <c r="B502" s="36">
        <v>441</v>
      </c>
      <c r="C502" s="36">
        <v>36</v>
      </c>
      <c r="D502" s="37">
        <f>IF(B502&gt;$E$17*12,"",ROUND($E$16 * (1 - (1 + Lookups!$D$8 / 12) ^ (-($E$17*12 - B502))) / (1 - (1 + Lookups!$D$8 / 12) ^ (-$E$17*12)) + 0.05, 2))</f>
        <v>42282.13</v>
      </c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</row>
    <row r="503" spans="1:18" x14ac:dyDescent="0.3">
      <c r="A503" s="7"/>
      <c r="B503" s="36">
        <v>442</v>
      </c>
      <c r="C503" s="36">
        <v>36</v>
      </c>
      <c r="D503" s="37">
        <f>IF(B503&gt;$E$17*12,"",ROUND($E$16 * (1 - (1 + Lookups!$D$8 / 12) ^ (-($E$17*12 - B503))) / (1 - (1 + Lookups!$D$8 / 12) ^ (-$E$17*12)) + 0.05, 2))</f>
        <v>41309.99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</row>
    <row r="504" spans="1:18" x14ac:dyDescent="0.3">
      <c r="A504" s="7"/>
      <c r="B504" s="36">
        <v>443</v>
      </c>
      <c r="C504" s="36">
        <v>36</v>
      </c>
      <c r="D504" s="37">
        <f>IF(B504&gt;$E$17*12,"",ROUND($E$16 * (1 - (1 + Lookups!$D$8 / 12) ^ (-($E$17*12 - B504))) / (1 - (1 + Lookups!$D$8 / 12) ^ (-$E$17*12)) + 0.05, 2))</f>
        <v>40332.36</v>
      </c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</row>
    <row r="505" spans="1:18" x14ac:dyDescent="0.3">
      <c r="A505" s="7"/>
      <c r="B505" s="36">
        <v>444</v>
      </c>
      <c r="C505" s="36">
        <v>37</v>
      </c>
      <c r="D505" s="37">
        <f>IF(B505&gt;$E$17*12,"",ROUND($E$16 * (1 - (1 + Lookups!$D$8 / 12) ^ (-($E$17*12 - B505))) / (1 - (1 + Lookups!$D$8 / 12) ^ (-$E$17*12)) + 0.05, 2))</f>
        <v>39349.199999999997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</row>
    <row r="506" spans="1:18" x14ac:dyDescent="0.3">
      <c r="A506" s="7"/>
      <c r="B506" s="36">
        <v>445</v>
      </c>
      <c r="C506" s="36">
        <v>37</v>
      </c>
      <c r="D506" s="37">
        <f>IF(B506&gt;$E$17*12,"",ROUND($E$16 * (1 - (1 + Lookups!$D$8 / 12) ^ (-($E$17*12 - B506))) / (1 - (1 + Lookups!$D$8 / 12) ^ (-$E$17*12)) + 0.05, 2))</f>
        <v>38360.49</v>
      </c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</row>
    <row r="507" spans="1:18" x14ac:dyDescent="0.3">
      <c r="A507" s="7"/>
      <c r="B507" s="36">
        <v>446</v>
      </c>
      <c r="C507" s="36">
        <v>37</v>
      </c>
      <c r="D507" s="37">
        <f>IF(B507&gt;$E$17*12,"",ROUND($E$16 * (1 - (1 + Lookups!$D$8 / 12) ^ (-($E$17*12 - B507))) / (1 - (1 + Lookups!$D$8 / 12) ^ (-$E$17*12)) + 0.05, 2))</f>
        <v>37366.19</v>
      </c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</row>
    <row r="508" spans="1:18" x14ac:dyDescent="0.3">
      <c r="A508" s="7"/>
      <c r="B508" s="36">
        <v>447</v>
      </c>
      <c r="C508" s="36">
        <v>37</v>
      </c>
      <c r="D508" s="37">
        <f>IF(B508&gt;$E$17*12,"",ROUND($E$16 * (1 - (1 + Lookups!$D$8 / 12) ^ (-($E$17*12 - B508))) / (1 - (1 + Lookups!$D$8 / 12) ^ (-$E$17*12)) + 0.05, 2))</f>
        <v>36366.28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</row>
    <row r="509" spans="1:18" x14ac:dyDescent="0.3">
      <c r="A509" s="7"/>
      <c r="B509" s="36">
        <v>448</v>
      </c>
      <c r="C509" s="36">
        <v>37</v>
      </c>
      <c r="D509" s="37">
        <f>IF(B509&gt;$E$17*12,"",ROUND($E$16 * (1 - (1 + Lookups!$D$8 / 12) ^ (-($E$17*12 - B509))) / (1 - (1 + Lookups!$D$8 / 12) ^ (-$E$17*12)) + 0.05, 2))</f>
        <v>35360.71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</row>
    <row r="510" spans="1:18" x14ac:dyDescent="0.3">
      <c r="A510" s="7"/>
      <c r="B510" s="36">
        <v>449</v>
      </c>
      <c r="C510" s="36">
        <v>37</v>
      </c>
      <c r="D510" s="37">
        <f>IF(B510&gt;$E$17*12,"",ROUND($E$16 * (1 - (1 + Lookups!$D$8 / 12) ^ (-($E$17*12 - B510))) / (1 - (1 + Lookups!$D$8 / 12) ^ (-$E$17*12)) + 0.05, 2))</f>
        <v>34349.47</v>
      </c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</row>
    <row r="511" spans="1:18" x14ac:dyDescent="0.3">
      <c r="A511" s="7"/>
      <c r="B511" s="36">
        <v>450</v>
      </c>
      <c r="C511" s="36">
        <v>37</v>
      </c>
      <c r="D511" s="37">
        <f>IF(B511&gt;$E$17*12,"",ROUND($E$16 * (1 - (1 + Lookups!$D$8 / 12) ^ (-($E$17*12 - B511))) / (1 - (1 + Lookups!$D$8 / 12) ^ (-$E$17*12)) + 0.05, 2))</f>
        <v>33332.51</v>
      </c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</row>
    <row r="512" spans="1:18" x14ac:dyDescent="0.3">
      <c r="A512" s="7"/>
      <c r="B512" s="36">
        <v>451</v>
      </c>
      <c r="C512" s="36">
        <v>37</v>
      </c>
      <c r="D512" s="37">
        <f>IF(B512&gt;$E$17*12,"",ROUND($E$16 * (1 - (1 + Lookups!$D$8 / 12) ^ (-($E$17*12 - B512))) / (1 - (1 + Lookups!$D$8 / 12) ^ (-$E$17*12)) + 0.05, 2))</f>
        <v>32309.8</v>
      </c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</row>
    <row r="513" spans="1:18" x14ac:dyDescent="0.3">
      <c r="A513" s="7"/>
      <c r="B513" s="36">
        <v>452</v>
      </c>
      <c r="C513" s="36">
        <v>37</v>
      </c>
      <c r="D513" s="37">
        <f>IF(B513&gt;$E$17*12,"",ROUND($E$16 * (1 - (1 + Lookups!$D$8 / 12) ^ (-($E$17*12 - B513))) / (1 - (1 + Lookups!$D$8 / 12) ^ (-$E$17*12)) + 0.05, 2))</f>
        <v>31281.32</v>
      </c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</row>
    <row r="514" spans="1:18" x14ac:dyDescent="0.3">
      <c r="A514" s="7"/>
      <c r="B514" s="36">
        <v>453</v>
      </c>
      <c r="C514" s="36">
        <v>37</v>
      </c>
      <c r="D514" s="37">
        <f>IF(B514&gt;$E$17*12,"",ROUND($E$16 * (1 - (1 + Lookups!$D$8 / 12) ^ (-($E$17*12 - B514))) / (1 - (1 + Lookups!$D$8 / 12) ^ (-$E$17*12)) + 0.05, 2))</f>
        <v>30247.03</v>
      </c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</row>
    <row r="515" spans="1:18" x14ac:dyDescent="0.3">
      <c r="A515" s="7"/>
      <c r="B515" s="36">
        <v>454</v>
      </c>
      <c r="C515" s="36">
        <v>37</v>
      </c>
      <c r="D515" s="37">
        <f>IF(B515&gt;$E$17*12,"",ROUND($E$16 * (1 - (1 + Lookups!$D$8 / 12) ^ (-($E$17*12 - B515))) / (1 - (1 + Lookups!$D$8 / 12) ^ (-$E$17*12)) + 0.05, 2))</f>
        <v>29206.89</v>
      </c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</row>
    <row r="516" spans="1:18" x14ac:dyDescent="0.3">
      <c r="A516" s="7"/>
      <c r="B516" s="36">
        <v>455</v>
      </c>
      <c r="C516" s="36">
        <v>37</v>
      </c>
      <c r="D516" s="37">
        <f>IF(B516&gt;$E$17*12,"",ROUND($E$16 * (1 - (1 + Lookups!$D$8 / 12) ^ (-($E$17*12 - B516))) / (1 - (1 + Lookups!$D$8 / 12) ^ (-$E$17*12)) + 0.05, 2))</f>
        <v>28160.87</v>
      </c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</row>
    <row r="517" spans="1:18" x14ac:dyDescent="0.3">
      <c r="A517" s="7"/>
      <c r="B517" s="36">
        <v>456</v>
      </c>
      <c r="C517" s="36">
        <v>38</v>
      </c>
      <c r="D517" s="37">
        <f>IF(B517&gt;$E$17*12,"",ROUND($E$16 * (1 - (1 + Lookups!$D$8 / 12) ^ (-($E$17*12 - B517))) / (1 - (1 + Lookups!$D$8 / 12) ^ (-$E$17*12)) + 0.05, 2))</f>
        <v>27108.95</v>
      </c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</row>
    <row r="518" spans="1:18" x14ac:dyDescent="0.3">
      <c r="A518" s="7"/>
      <c r="B518" s="36">
        <v>457</v>
      </c>
      <c r="C518" s="36">
        <v>38</v>
      </c>
      <c r="D518" s="37">
        <f>IF(B518&gt;$E$17*12,"",ROUND($E$16 * (1 - (1 + Lookups!$D$8 / 12) ^ (-($E$17*12 - B518))) / (1 - (1 + Lookups!$D$8 / 12) ^ (-$E$17*12)) + 0.05, 2))</f>
        <v>26051.08</v>
      </c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</row>
    <row r="519" spans="1:18" x14ac:dyDescent="0.3">
      <c r="A519" s="7"/>
      <c r="B519" s="36">
        <v>458</v>
      </c>
      <c r="C519" s="36">
        <v>38</v>
      </c>
      <c r="D519" s="37">
        <f>IF(B519&gt;$E$17*12,"",ROUND($E$16 * (1 - (1 + Lookups!$D$8 / 12) ^ (-($E$17*12 - B519))) / (1 - (1 + Lookups!$D$8 / 12) ^ (-$E$17*12)) + 0.05, 2))</f>
        <v>24987.24</v>
      </c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</row>
    <row r="520" spans="1:18" x14ac:dyDescent="0.3">
      <c r="A520" s="7"/>
      <c r="B520" s="36">
        <v>459</v>
      </c>
      <c r="C520" s="36">
        <v>38</v>
      </c>
      <c r="D520" s="37">
        <f>IF(B520&gt;$E$17*12,"",ROUND($E$16 * (1 - (1 + Lookups!$D$8 / 12) ^ (-($E$17*12 - B520))) / (1 - (1 + Lookups!$D$8 / 12) ^ (-$E$17*12)) + 0.05, 2))</f>
        <v>23917.38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</row>
    <row r="521" spans="1:18" x14ac:dyDescent="0.3">
      <c r="A521" s="7"/>
      <c r="B521" s="36">
        <v>460</v>
      </c>
      <c r="C521" s="36">
        <v>38</v>
      </c>
      <c r="D521" s="37">
        <f>IF(B521&gt;$E$17*12,"",ROUND($E$16 * (1 - (1 + Lookups!$D$8 / 12) ^ (-($E$17*12 - B521))) / (1 - (1 + Lookups!$D$8 / 12) ^ (-$E$17*12)) + 0.05, 2))</f>
        <v>22841.48</v>
      </c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</row>
    <row r="522" spans="1:18" x14ac:dyDescent="0.3">
      <c r="A522" s="7"/>
      <c r="B522" s="36">
        <v>461</v>
      </c>
      <c r="C522" s="36">
        <v>38</v>
      </c>
      <c r="D522" s="37">
        <f>IF(B522&gt;$E$17*12,"",ROUND($E$16 * (1 - (1 + Lookups!$D$8 / 12) ^ (-($E$17*12 - B522))) / (1 - (1 + Lookups!$D$8 / 12) ^ (-$E$17*12)) + 0.05, 2))</f>
        <v>21759.5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</row>
    <row r="523" spans="1:18" x14ac:dyDescent="0.3">
      <c r="A523" s="7"/>
      <c r="B523" s="36">
        <v>462</v>
      </c>
      <c r="C523" s="36">
        <v>38</v>
      </c>
      <c r="D523" s="37">
        <f>IF(B523&gt;$E$17*12,"",ROUND($E$16 * (1 - (1 + Lookups!$D$8 / 12) ^ (-($E$17*12 - B523))) / (1 - (1 + Lookups!$D$8 / 12) ^ (-$E$17*12)) + 0.05, 2))</f>
        <v>20671.41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</row>
    <row r="524" spans="1:18" x14ac:dyDescent="0.3">
      <c r="A524" s="7"/>
      <c r="B524" s="36">
        <v>463</v>
      </c>
      <c r="C524" s="36">
        <v>38</v>
      </c>
      <c r="D524" s="37">
        <f>IF(B524&gt;$E$17*12,"",ROUND($E$16 * (1 - (1 + Lookups!$D$8 / 12) ^ (-($E$17*12 - B524))) / (1 - (1 + Lookups!$D$8 / 12) ^ (-$E$17*12)) + 0.05, 2))</f>
        <v>19577.169999999998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</row>
    <row r="525" spans="1:18" x14ac:dyDescent="0.3">
      <c r="A525" s="7"/>
      <c r="B525" s="36">
        <v>464</v>
      </c>
      <c r="C525" s="36">
        <v>38</v>
      </c>
      <c r="D525" s="37">
        <f>IF(B525&gt;$E$17*12,"",ROUND($E$16 * (1 - (1 + Lookups!$D$8 / 12) ^ (-($E$17*12 - B525))) / (1 - (1 + Lookups!$D$8 / 12) ^ (-$E$17*12)) + 0.05, 2))</f>
        <v>18476.75</v>
      </c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</row>
    <row r="526" spans="1:18" x14ac:dyDescent="0.3">
      <c r="A526" s="7"/>
      <c r="B526" s="36">
        <v>465</v>
      </c>
      <c r="C526" s="36">
        <v>38</v>
      </c>
      <c r="D526" s="37">
        <f>IF(B526&gt;$E$17*12,"",ROUND($E$16 * (1 - (1 + Lookups!$D$8 / 12) ^ (-($E$17*12 - B526))) / (1 - (1 + Lookups!$D$8 / 12) ^ (-$E$17*12)) + 0.05, 2))</f>
        <v>17370.11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</row>
    <row r="527" spans="1:18" x14ac:dyDescent="0.3">
      <c r="A527" s="7"/>
      <c r="B527" s="36">
        <v>466</v>
      </c>
      <c r="C527" s="36">
        <v>38</v>
      </c>
      <c r="D527" s="37">
        <f>IF(B527&gt;$E$17*12,"",ROUND($E$16 * (1 - (1 + Lookups!$D$8 / 12) ^ (-($E$17*12 - B527))) / (1 - (1 + Lookups!$D$8 / 12) ^ (-$E$17*12)) + 0.05, 2))</f>
        <v>16257.21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</row>
    <row r="528" spans="1:18" x14ac:dyDescent="0.3">
      <c r="A528" s="7"/>
      <c r="B528" s="36">
        <v>467</v>
      </c>
      <c r="C528" s="36">
        <v>38</v>
      </c>
      <c r="D528" s="37">
        <f>IF(B528&gt;$E$17*12,"",ROUND($E$16 * (1 - (1 + Lookups!$D$8 / 12) ^ (-($E$17*12 - B528))) / (1 - (1 + Lookups!$D$8 / 12) ^ (-$E$17*12)) + 0.05, 2))</f>
        <v>15138.03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</row>
    <row r="529" spans="1:18" x14ac:dyDescent="0.3">
      <c r="A529" s="7"/>
      <c r="B529" s="36">
        <v>468</v>
      </c>
      <c r="C529" s="36">
        <v>39</v>
      </c>
      <c r="D529" s="37">
        <f>IF(B529&gt;$E$17*12,"",ROUND($E$16 * (1 - (1 + Lookups!$D$8 / 12) ^ (-($E$17*12 - B529))) / (1 - (1 + Lookups!$D$8 / 12) ^ (-$E$17*12)) + 0.05, 2))</f>
        <v>14012.53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</row>
    <row r="530" spans="1:18" x14ac:dyDescent="0.3">
      <c r="A530" s="7"/>
      <c r="B530" s="36">
        <v>469</v>
      </c>
      <c r="C530" s="36">
        <v>39</v>
      </c>
      <c r="D530" s="37">
        <f>IF(B530&gt;$E$17*12,"",ROUND($E$16 * (1 - (1 + Lookups!$D$8 / 12) ^ (-($E$17*12 - B530))) / (1 - (1 + Lookups!$D$8 / 12) ^ (-$E$17*12)) + 0.05, 2))</f>
        <v>12880.67</v>
      </c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</row>
    <row r="531" spans="1:18" x14ac:dyDescent="0.3">
      <c r="A531" s="7"/>
      <c r="B531" s="36">
        <v>470</v>
      </c>
      <c r="C531" s="36">
        <v>39</v>
      </c>
      <c r="D531" s="37">
        <f>IF(B531&gt;$E$17*12,"",ROUND($E$16 * (1 - (1 + Lookups!$D$8 / 12) ^ (-($E$17*12 - B531))) / (1 - (1 + Lookups!$D$8 / 12) ^ (-$E$17*12)) + 0.05, 2))</f>
        <v>11742.41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</row>
    <row r="532" spans="1:18" x14ac:dyDescent="0.3">
      <c r="A532" s="7"/>
      <c r="B532" s="36">
        <v>471</v>
      </c>
      <c r="C532" s="36">
        <v>39</v>
      </c>
      <c r="D532" s="37">
        <f>IF(B532&gt;$E$17*12,"",ROUND($E$16 * (1 - (1 + Lookups!$D$8 / 12) ^ (-($E$17*12 - B532))) / (1 - (1 + Lookups!$D$8 / 12) ^ (-$E$17*12)) + 0.05, 2))</f>
        <v>10597.72</v>
      </c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</row>
    <row r="533" spans="1:18" x14ac:dyDescent="0.3">
      <c r="A533" s="7"/>
      <c r="B533" s="36">
        <v>472</v>
      </c>
      <c r="C533" s="36">
        <v>39</v>
      </c>
      <c r="D533" s="37">
        <f>IF(B533&gt;$E$17*12,"",ROUND($E$16 * (1 - (1 + Lookups!$D$8 / 12) ^ (-($E$17*12 - B533))) / (1 - (1 + Lookups!$D$8 / 12) ^ (-$E$17*12)) + 0.05, 2))</f>
        <v>9446.56</v>
      </c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</row>
    <row r="534" spans="1:18" x14ac:dyDescent="0.3">
      <c r="A534" s="7"/>
      <c r="B534" s="36">
        <v>473</v>
      </c>
      <c r="C534" s="36">
        <v>39</v>
      </c>
      <c r="D534" s="37">
        <f>IF(B534&gt;$E$17*12,"",ROUND($E$16 * (1 - (1 + Lookups!$D$8 / 12) ^ (-($E$17*12 - B534))) / (1 - (1 + Lookups!$D$8 / 12) ^ (-$E$17*12)) + 0.05, 2))</f>
        <v>8288.9</v>
      </c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</row>
    <row r="535" spans="1:18" x14ac:dyDescent="0.3">
      <c r="A535" s="7"/>
      <c r="B535" s="36">
        <v>474</v>
      </c>
      <c r="C535" s="36">
        <v>39</v>
      </c>
      <c r="D535" s="37">
        <f>IF(B535&gt;$E$17*12,"",ROUND($E$16 * (1 - (1 + Lookups!$D$8 / 12) ^ (-($E$17*12 - B535))) / (1 - (1 + Lookups!$D$8 / 12) ^ (-$E$17*12)) + 0.05, 2))</f>
        <v>7124.7</v>
      </c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</row>
    <row r="536" spans="1:18" x14ac:dyDescent="0.3">
      <c r="A536" s="7"/>
      <c r="B536" s="36">
        <v>475</v>
      </c>
      <c r="C536" s="36">
        <v>39</v>
      </c>
      <c r="D536" s="37">
        <f>IF(B536&gt;$E$17*12,"",ROUND($E$16 * (1 - (1 + Lookups!$D$8 / 12) ^ (-($E$17*12 - B536))) / (1 - (1 + Lookups!$D$8 / 12) ^ (-$E$17*12)) + 0.05, 2))</f>
        <v>5953.92</v>
      </c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</row>
    <row r="537" spans="1:18" x14ac:dyDescent="0.3">
      <c r="A537" s="7"/>
      <c r="B537" s="36">
        <v>476</v>
      </c>
      <c r="C537" s="36">
        <v>39</v>
      </c>
      <c r="D537" s="37">
        <f>IF(B537&gt;$E$17*12,"",ROUND($E$16 * (1 - (1 + Lookups!$D$8 / 12) ^ (-($E$17*12 - B537))) / (1 - (1 + Lookups!$D$8 / 12) ^ (-$E$17*12)) + 0.05, 2))</f>
        <v>4776.53</v>
      </c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</row>
    <row r="538" spans="1:18" x14ac:dyDescent="0.3">
      <c r="A538" s="7"/>
      <c r="B538" s="36">
        <v>477</v>
      </c>
      <c r="C538" s="36">
        <v>39</v>
      </c>
      <c r="D538" s="37">
        <f>IF(B538&gt;$E$17*12,"",ROUND($E$16 * (1 - (1 + Lookups!$D$8 / 12) ^ (-($E$17*12 - B538))) / (1 - (1 + Lookups!$D$8 / 12) ^ (-$E$17*12)) + 0.05, 2))</f>
        <v>3592.48</v>
      </c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</row>
    <row r="539" spans="1:18" x14ac:dyDescent="0.3">
      <c r="A539" s="7"/>
      <c r="B539" s="36">
        <v>478</v>
      </c>
      <c r="C539" s="36">
        <v>39</v>
      </c>
      <c r="D539" s="37">
        <f>IF(B539&gt;$E$17*12,"",ROUND($E$16 * (1 - (1 + Lookups!$D$8 / 12) ^ (-($E$17*12 - B539))) / (1 - (1 + Lookups!$D$8 / 12) ^ (-$E$17*12)) + 0.05, 2))</f>
        <v>2401.7399999999998</v>
      </c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</row>
    <row r="540" spans="1:18" x14ac:dyDescent="0.3">
      <c r="A540" s="7"/>
      <c r="B540" s="36">
        <v>479</v>
      </c>
      <c r="C540" s="36">
        <v>39</v>
      </c>
      <c r="D540" s="37">
        <f>IF(B540&gt;$E$17*12,"",ROUND($E$16 * (1 - (1 + Lookups!$D$8 / 12) ^ (-($E$17*12 - B540))) / (1 - (1 + Lookups!$D$8 / 12) ^ (-$E$17*12)) + 0.05, 2))</f>
        <v>1204.28</v>
      </c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</row>
    <row r="541" spans="1:18" x14ac:dyDescent="0.3">
      <c r="A541" s="7"/>
      <c r="B541" s="36">
        <v>480</v>
      </c>
      <c r="C541" s="36">
        <v>40</v>
      </c>
      <c r="D541" s="37">
        <f>IF(B541&gt;$E$17*12,"",ROUND($E$16 * (1 - (1 + Lookups!$D$8 / 12) ^ (-($E$17*12 - B541))) / (1 - (1 + Lookups!$D$8 / 12) ^ (-$E$17*12)) + 0.05, 2))</f>
        <v>0.05</v>
      </c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</row>
    <row r="542" spans="1:18" x14ac:dyDescent="0.3">
      <c r="A542" s="7"/>
      <c r="B542" s="36">
        <v>481</v>
      </c>
      <c r="C542" s="36">
        <v>40</v>
      </c>
      <c r="D542" s="37" t="str">
        <f>IF(B542&gt;$E$17*12,"",ROUND($E$16 * (1 - (1 + Lookups!$D$8 / 12) ^ (-($E$17*12 - B542))) / (1 - (1 + Lookups!$D$8 / 12) ^ (-$E$17*12)) + 0.05, 2))</f>
        <v/>
      </c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</row>
    <row r="543" spans="1:18" x14ac:dyDescent="0.3">
      <c r="A543" s="7"/>
      <c r="B543" s="36">
        <v>482</v>
      </c>
      <c r="C543" s="36">
        <v>40</v>
      </c>
      <c r="D543" s="37" t="str">
        <f>IF(B543&gt;$E$17*12,"",ROUND($E$16 * (1 - (1 + Lookups!$D$8 / 12) ^ (-($E$17*12 - B543))) / (1 - (1 + Lookups!$D$8 / 12) ^ (-$E$17*12)) + 0.05, 2))</f>
        <v/>
      </c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</row>
    <row r="544" spans="1:18" x14ac:dyDescent="0.3">
      <c r="A544" s="7"/>
      <c r="B544" s="36">
        <v>483</v>
      </c>
      <c r="C544" s="36">
        <v>40</v>
      </c>
      <c r="D544" s="37" t="str">
        <f>IF(B544&gt;$E$17*12,"",ROUND($E$16 * (1 - (1 + Lookups!$D$8 / 12) ^ (-($E$17*12 - B544))) / (1 - (1 + Lookups!$D$8 / 12) ^ (-$E$17*12)) + 0.05, 2))</f>
        <v/>
      </c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</row>
    <row r="545" spans="1:18" x14ac:dyDescent="0.3">
      <c r="A545" s="7"/>
      <c r="B545" s="36">
        <v>484</v>
      </c>
      <c r="C545" s="36">
        <v>40</v>
      </c>
      <c r="D545" s="37" t="str">
        <f>IF(B545&gt;$E$17*12,"",ROUND($E$16 * (1 - (1 + Lookups!$D$8 / 12) ^ (-($E$17*12 - B545))) / (1 - (1 + Lookups!$D$8 / 12) ^ (-$E$17*12)) + 0.05, 2))</f>
        <v/>
      </c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</row>
    <row r="546" spans="1:18" x14ac:dyDescent="0.3">
      <c r="A546" s="7"/>
      <c r="B546" s="36">
        <v>485</v>
      </c>
      <c r="C546" s="36">
        <v>40</v>
      </c>
      <c r="D546" s="37" t="str">
        <f>IF(B546&gt;$E$17*12,"",ROUND($E$16 * (1 - (1 + Lookups!$D$8 / 12) ^ (-($E$17*12 - B546))) / (1 - (1 + Lookups!$D$8 / 12) ^ (-$E$17*12)) + 0.05, 2))</f>
        <v/>
      </c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</row>
    <row r="547" spans="1:18" x14ac:dyDescent="0.3">
      <c r="A547" s="7"/>
      <c r="B547" s="36">
        <v>486</v>
      </c>
      <c r="C547" s="36">
        <v>40</v>
      </c>
      <c r="D547" s="37" t="str">
        <f>IF(B547&gt;$E$17*12,"",ROUND($E$16 * (1 - (1 + Lookups!$D$8 / 12) ^ (-($E$17*12 - B547))) / (1 - (1 + Lookups!$D$8 / 12) ^ (-$E$17*12)) + 0.05, 2))</f>
        <v/>
      </c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</row>
    <row r="548" spans="1:18" x14ac:dyDescent="0.3">
      <c r="A548" s="7"/>
      <c r="B548" s="36">
        <v>487</v>
      </c>
      <c r="C548" s="36">
        <v>40</v>
      </c>
      <c r="D548" s="37" t="str">
        <f>IF(B548&gt;$E$17*12,"",ROUND($E$16 * (1 - (1 + Lookups!$D$8 / 12) ^ (-($E$17*12 - B548))) / (1 - (1 + Lookups!$D$8 / 12) ^ (-$E$17*12)) + 0.05, 2))</f>
        <v/>
      </c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</row>
    <row r="549" spans="1:18" x14ac:dyDescent="0.3">
      <c r="A549" s="7"/>
      <c r="B549" s="36">
        <v>488</v>
      </c>
      <c r="C549" s="36">
        <v>40</v>
      </c>
      <c r="D549" s="37" t="str">
        <f>IF(B549&gt;$E$17*12,"",ROUND($E$16 * (1 - (1 + Lookups!$D$8 / 12) ^ (-($E$17*12 - B549))) / (1 - (1 + Lookups!$D$8 / 12) ^ (-$E$17*12)) + 0.05, 2))</f>
        <v/>
      </c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</row>
    <row r="550" spans="1:18" x14ac:dyDescent="0.3">
      <c r="A550" s="7"/>
      <c r="B550" s="36">
        <v>489</v>
      </c>
      <c r="C550" s="36">
        <v>40</v>
      </c>
      <c r="D550" s="37" t="str">
        <f>IF(B550&gt;$E$17*12,"",ROUND($E$16 * (1 - (1 + Lookups!$D$8 / 12) ^ (-($E$17*12 - B550))) / (1 - (1 + Lookups!$D$8 / 12) ^ (-$E$17*12)) + 0.05, 2))</f>
        <v/>
      </c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</row>
    <row r="551" spans="1:18" x14ac:dyDescent="0.3">
      <c r="A551" s="7"/>
      <c r="B551" s="36">
        <v>490</v>
      </c>
      <c r="C551" s="36">
        <v>40</v>
      </c>
      <c r="D551" s="37" t="str">
        <f>IF(B551&gt;$E$17*12,"",ROUND($E$16 * (1 - (1 + Lookups!$D$8 / 12) ^ (-($E$17*12 - B551))) / (1 - (1 + Lookups!$D$8 / 12) ^ (-$E$17*12)) + 0.05, 2))</f>
        <v/>
      </c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</row>
    <row r="552" spans="1:18" x14ac:dyDescent="0.3">
      <c r="A552" s="7"/>
      <c r="B552" s="36">
        <v>491</v>
      </c>
      <c r="C552" s="36">
        <v>40</v>
      </c>
      <c r="D552" s="37" t="str">
        <f>IF(B552&gt;$E$17*12,"",ROUND($E$16 * (1 - (1 + Lookups!$D$8 / 12) ^ (-($E$17*12 - B552))) / (1 - (1 + Lookups!$D$8 / 12) ^ (-$E$17*12)) + 0.05, 2))</f>
        <v/>
      </c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</row>
    <row r="553" spans="1:18" x14ac:dyDescent="0.3">
      <c r="A553" s="7"/>
      <c r="B553" s="36">
        <v>492</v>
      </c>
      <c r="C553" s="36">
        <v>41</v>
      </c>
      <c r="D553" s="37" t="str">
        <f>IF(B553&gt;$E$17*12,"",ROUND($E$16 * (1 - (1 + Lookups!$D$8 / 12) ^ (-($E$17*12 - B553))) / (1 - (1 + Lookups!$D$8 / 12) ^ (-$E$17*12)) + 0.05, 2))</f>
        <v/>
      </c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</row>
    <row r="554" spans="1:18" x14ac:dyDescent="0.3">
      <c r="A554" s="7"/>
      <c r="B554" s="36">
        <v>493</v>
      </c>
      <c r="C554" s="36">
        <v>41</v>
      </c>
      <c r="D554" s="37" t="str">
        <f>IF(B554&gt;$E$17*12,"",ROUND($E$16 * (1 - (1 + Lookups!$D$8 / 12) ^ (-($E$17*12 - B554))) / (1 - (1 + Lookups!$D$8 / 12) ^ (-$E$17*12)) + 0.05, 2))</f>
        <v/>
      </c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</row>
    <row r="555" spans="1:18" x14ac:dyDescent="0.3">
      <c r="A555" s="7"/>
      <c r="B555" s="36">
        <v>494</v>
      </c>
      <c r="C555" s="36">
        <v>41</v>
      </c>
      <c r="D555" s="37" t="str">
        <f>IF(B555&gt;$E$17*12,"",ROUND($E$16 * (1 - (1 + Lookups!$D$8 / 12) ^ (-($E$17*12 - B555))) / (1 - (1 + Lookups!$D$8 / 12) ^ (-$E$17*12)) + 0.05, 2))</f>
        <v/>
      </c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</row>
    <row r="556" spans="1:18" x14ac:dyDescent="0.3">
      <c r="A556" s="7"/>
      <c r="B556" s="36">
        <v>495</v>
      </c>
      <c r="C556" s="36">
        <v>41</v>
      </c>
      <c r="D556" s="37" t="str">
        <f>IF(B556&gt;$E$17*12,"",ROUND($E$16 * (1 - (1 + Lookups!$D$8 / 12) ^ (-($E$17*12 - B556))) / (1 - (1 + Lookups!$D$8 / 12) ^ (-$E$17*12)) + 0.05, 2))</f>
        <v/>
      </c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</row>
    <row r="557" spans="1:18" x14ac:dyDescent="0.3">
      <c r="A557" s="7"/>
      <c r="B557" s="36">
        <v>496</v>
      </c>
      <c r="C557" s="36">
        <v>41</v>
      </c>
      <c r="D557" s="37" t="str">
        <f>IF(B557&gt;$E$17*12,"",ROUND($E$16 * (1 - (1 + Lookups!$D$8 / 12) ^ (-($E$17*12 - B557))) / (1 - (1 + Lookups!$D$8 / 12) ^ (-$E$17*12)) + 0.05, 2))</f>
        <v/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</row>
    <row r="558" spans="1:18" x14ac:dyDescent="0.3">
      <c r="A558" s="7"/>
      <c r="B558" s="36">
        <v>497</v>
      </c>
      <c r="C558" s="36">
        <v>41</v>
      </c>
      <c r="D558" s="37" t="str">
        <f>IF(B558&gt;$E$17*12,"",ROUND($E$16 * (1 - (1 + Lookups!$D$8 / 12) ^ (-($E$17*12 - B558))) / (1 - (1 + Lookups!$D$8 / 12) ^ (-$E$17*12)) + 0.05, 2))</f>
        <v/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</row>
    <row r="559" spans="1:18" x14ac:dyDescent="0.3">
      <c r="A559" s="7"/>
      <c r="B559" s="36">
        <v>498</v>
      </c>
      <c r="C559" s="36">
        <v>41</v>
      </c>
      <c r="D559" s="37" t="str">
        <f>IF(B559&gt;$E$17*12,"",ROUND($E$16 * (1 - (1 + Lookups!$D$8 / 12) ^ (-($E$17*12 - B559))) / (1 - (1 + Lookups!$D$8 / 12) ^ (-$E$17*12)) + 0.05, 2))</f>
        <v/>
      </c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</row>
    <row r="560" spans="1:18" x14ac:dyDescent="0.3">
      <c r="A560" s="7"/>
      <c r="B560" s="36">
        <v>499</v>
      </c>
      <c r="C560" s="36">
        <v>41</v>
      </c>
      <c r="D560" s="37" t="str">
        <f>IF(B560&gt;$E$17*12,"",ROUND($E$16 * (1 - (1 + Lookups!$D$8 / 12) ^ (-($E$17*12 - B560))) / (1 - (1 + Lookups!$D$8 / 12) ^ (-$E$17*12)) + 0.05, 2))</f>
        <v/>
      </c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</row>
    <row r="561" spans="1:18" x14ac:dyDescent="0.3">
      <c r="A561" s="7"/>
      <c r="B561" s="36">
        <v>500</v>
      </c>
      <c r="C561" s="36">
        <v>41</v>
      </c>
      <c r="D561" s="37" t="str">
        <f>IF(B561&gt;$E$17*12,"",ROUND($E$16 * (1 - (1 + Lookups!$D$8 / 12) ^ (-($E$17*12 - B561))) / (1 - (1 + Lookups!$D$8 / 12) ^ (-$E$17*12)) + 0.05, 2))</f>
        <v/>
      </c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</row>
    <row r="562" spans="1:18" x14ac:dyDescent="0.3">
      <c r="A562" s="7"/>
      <c r="B562" s="36">
        <v>501</v>
      </c>
      <c r="C562" s="36">
        <v>41</v>
      </c>
      <c r="D562" s="37" t="str">
        <f>IF(B562&gt;$E$17*12,"",ROUND($E$16 * (1 - (1 + Lookups!$D$8 / 12) ^ (-($E$17*12 - B562))) / (1 - (1 + Lookups!$D$8 / 12) ^ (-$E$17*12)) + 0.05, 2))</f>
        <v/>
      </c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</row>
    <row r="563" spans="1:18" x14ac:dyDescent="0.3">
      <c r="A563" s="7"/>
      <c r="B563" s="36">
        <v>502</v>
      </c>
      <c r="C563" s="36">
        <v>41</v>
      </c>
      <c r="D563" s="37" t="str">
        <f>IF(B563&gt;$E$17*12,"",ROUND($E$16 * (1 - (1 + Lookups!$D$8 / 12) ^ (-($E$17*12 - B563))) / (1 - (1 + Lookups!$D$8 / 12) ^ (-$E$17*12)) + 0.05, 2))</f>
        <v/>
      </c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</row>
    <row r="564" spans="1:18" x14ac:dyDescent="0.3">
      <c r="A564" s="7"/>
      <c r="B564" s="36">
        <v>503</v>
      </c>
      <c r="C564" s="36">
        <v>41</v>
      </c>
      <c r="D564" s="37" t="str">
        <f>IF(B564&gt;$E$17*12,"",ROUND($E$16 * (1 - (1 + Lookups!$D$8 / 12) ^ (-($E$17*12 - B564))) / (1 - (1 + Lookups!$D$8 / 12) ^ (-$E$17*12)) + 0.05, 2))</f>
        <v/>
      </c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</row>
    <row r="565" spans="1:18" x14ac:dyDescent="0.3">
      <c r="A565" s="7"/>
      <c r="B565" s="36">
        <v>504</v>
      </c>
      <c r="C565" s="36">
        <v>42</v>
      </c>
      <c r="D565" s="37" t="str">
        <f>IF(B565&gt;$E$17*12,"",ROUND($E$16 * (1 - (1 + Lookups!$D$8 / 12) ^ (-($E$17*12 - B565))) / (1 - (1 + Lookups!$D$8 / 12) ^ (-$E$17*12)) + 0.05, 2))</f>
        <v/>
      </c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</row>
    <row r="566" spans="1:18" x14ac:dyDescent="0.3">
      <c r="A566" s="7"/>
      <c r="B566" s="36">
        <v>505</v>
      </c>
      <c r="C566" s="36">
        <v>42</v>
      </c>
      <c r="D566" s="37" t="str">
        <f>IF(B566&gt;$E$17*12,"",ROUND($E$16 * (1 - (1 + Lookups!$D$8 / 12) ^ (-($E$17*12 - B566))) / (1 - (1 + Lookups!$D$8 / 12) ^ (-$E$17*12)) + 0.05, 2))</f>
        <v/>
      </c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</row>
    <row r="567" spans="1:18" x14ac:dyDescent="0.3">
      <c r="A567" s="7"/>
      <c r="B567" s="36">
        <v>506</v>
      </c>
      <c r="C567" s="36">
        <v>42</v>
      </c>
      <c r="D567" s="37" t="str">
        <f>IF(B567&gt;$E$17*12,"",ROUND($E$16 * (1 - (1 + Lookups!$D$8 / 12) ^ (-($E$17*12 - B567))) / (1 - (1 + Lookups!$D$8 / 12) ^ (-$E$17*12)) + 0.05, 2))</f>
        <v/>
      </c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</row>
    <row r="568" spans="1:18" x14ac:dyDescent="0.3">
      <c r="A568" s="7"/>
      <c r="B568" s="36">
        <v>507</v>
      </c>
      <c r="C568" s="36">
        <v>42</v>
      </c>
      <c r="D568" s="37" t="str">
        <f>IF(B568&gt;$E$17*12,"",ROUND($E$16 * (1 - (1 + Lookups!$D$8 / 12) ^ (-($E$17*12 - B568))) / (1 - (1 + Lookups!$D$8 / 12) ^ (-$E$17*12)) + 0.05, 2))</f>
        <v/>
      </c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</row>
    <row r="569" spans="1:18" x14ac:dyDescent="0.3">
      <c r="A569" s="7"/>
      <c r="B569" s="36">
        <v>508</v>
      </c>
      <c r="C569" s="36">
        <v>42</v>
      </c>
      <c r="D569" s="37" t="str">
        <f>IF(B569&gt;$E$17*12,"",ROUND($E$16 * (1 - (1 + Lookups!$D$8 / 12) ^ (-($E$17*12 - B569))) / (1 - (1 + Lookups!$D$8 / 12) ^ (-$E$17*12)) + 0.05, 2))</f>
        <v/>
      </c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</row>
    <row r="570" spans="1:18" x14ac:dyDescent="0.3">
      <c r="A570" s="7"/>
      <c r="B570" s="36">
        <v>509</v>
      </c>
      <c r="C570" s="36">
        <v>42</v>
      </c>
      <c r="D570" s="37" t="str">
        <f>IF(B570&gt;$E$17*12,"",ROUND($E$16 * (1 - (1 + Lookups!$D$8 / 12) ^ (-($E$17*12 - B570))) / (1 - (1 + Lookups!$D$8 / 12) ^ (-$E$17*12)) + 0.05, 2))</f>
        <v/>
      </c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</row>
    <row r="571" spans="1:18" x14ac:dyDescent="0.3">
      <c r="A571" s="7"/>
      <c r="B571" s="36">
        <v>510</v>
      </c>
      <c r="C571" s="36">
        <v>42</v>
      </c>
      <c r="D571" s="37" t="str">
        <f>IF(B571&gt;$E$17*12,"",ROUND($E$16 * (1 - (1 + Lookups!$D$8 / 12) ^ (-($E$17*12 - B571))) / (1 - (1 + Lookups!$D$8 / 12) ^ (-$E$17*12)) + 0.05, 2))</f>
        <v/>
      </c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</row>
    <row r="572" spans="1:18" x14ac:dyDescent="0.3">
      <c r="A572" s="7"/>
      <c r="B572" s="36">
        <v>511</v>
      </c>
      <c r="C572" s="36">
        <v>42</v>
      </c>
      <c r="D572" s="37" t="str">
        <f>IF(B572&gt;$E$17*12,"",ROUND($E$16 * (1 - (1 + Lookups!$D$8 / 12) ^ (-($E$17*12 - B572))) / (1 - (1 + Lookups!$D$8 / 12) ^ (-$E$17*12)) + 0.05, 2))</f>
        <v/>
      </c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</row>
    <row r="573" spans="1:18" x14ac:dyDescent="0.3">
      <c r="A573" s="7"/>
      <c r="B573" s="36">
        <v>512</v>
      </c>
      <c r="C573" s="36">
        <v>42</v>
      </c>
      <c r="D573" s="37" t="str">
        <f>IF(B573&gt;$E$17*12,"",ROUND($E$16 * (1 - (1 + Lookups!$D$8 / 12) ^ (-($E$17*12 - B573))) / (1 - (1 + Lookups!$D$8 / 12) ^ (-$E$17*12)) + 0.05, 2))</f>
        <v/>
      </c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</row>
    <row r="574" spans="1:18" x14ac:dyDescent="0.3">
      <c r="A574" s="7"/>
      <c r="B574" s="36">
        <v>513</v>
      </c>
      <c r="C574" s="36">
        <v>42</v>
      </c>
      <c r="D574" s="37" t="str">
        <f>IF(B574&gt;$E$17*12,"",ROUND($E$16 * (1 - (1 + Lookups!$D$8 / 12) ^ (-($E$17*12 - B574))) / (1 - (1 + Lookups!$D$8 / 12) ^ (-$E$17*12)) + 0.05, 2))</f>
        <v/>
      </c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</row>
    <row r="575" spans="1:18" x14ac:dyDescent="0.3">
      <c r="A575" s="7"/>
      <c r="B575" s="36">
        <v>514</v>
      </c>
      <c r="C575" s="36">
        <v>42</v>
      </c>
      <c r="D575" s="37" t="str">
        <f>IF(B575&gt;$E$17*12,"",ROUND($E$16 * (1 - (1 + Lookups!$D$8 / 12) ^ (-($E$17*12 - B575))) / (1 - (1 + Lookups!$D$8 / 12) ^ (-$E$17*12)) + 0.05, 2))</f>
        <v/>
      </c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</row>
    <row r="576" spans="1:18" x14ac:dyDescent="0.3">
      <c r="A576" s="7"/>
      <c r="B576" s="36">
        <v>515</v>
      </c>
      <c r="C576" s="36">
        <v>42</v>
      </c>
      <c r="D576" s="37" t="str">
        <f>IF(B576&gt;$E$17*12,"",ROUND($E$16 * (1 - (1 + Lookups!$D$8 / 12) ^ (-($E$17*12 - B576))) / (1 - (1 + Lookups!$D$8 / 12) ^ (-$E$17*12)) + 0.05, 2))</f>
        <v/>
      </c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</row>
    <row r="577" spans="1:18" x14ac:dyDescent="0.3">
      <c r="A577" s="7"/>
      <c r="B577" s="36">
        <v>516</v>
      </c>
      <c r="C577" s="36">
        <v>43</v>
      </c>
      <c r="D577" s="37" t="str">
        <f>IF(B577&gt;$E$17*12,"",ROUND($E$16 * (1 - (1 + Lookups!$D$8 / 12) ^ (-($E$17*12 - B577))) / (1 - (1 + Lookups!$D$8 / 12) ^ (-$E$17*12)) + 0.05, 2))</f>
        <v/>
      </c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</row>
    <row r="578" spans="1:18" x14ac:dyDescent="0.3">
      <c r="A578" s="7"/>
      <c r="B578" s="36">
        <v>517</v>
      </c>
      <c r="C578" s="36">
        <v>43</v>
      </c>
      <c r="D578" s="37" t="str">
        <f>IF(B578&gt;$E$17*12,"",ROUND($E$16 * (1 - (1 + Lookups!$D$8 / 12) ^ (-($E$17*12 - B578))) / (1 - (1 + Lookups!$D$8 / 12) ^ (-$E$17*12)) + 0.05, 2))</f>
        <v/>
      </c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</row>
    <row r="579" spans="1:18" x14ac:dyDescent="0.3">
      <c r="A579" s="7"/>
      <c r="B579" s="36">
        <v>518</v>
      </c>
      <c r="C579" s="36">
        <v>43</v>
      </c>
      <c r="D579" s="37" t="str">
        <f>IF(B579&gt;$E$17*12,"",ROUND($E$16 * (1 - (1 + Lookups!$D$8 / 12) ^ (-($E$17*12 - B579))) / (1 - (1 + Lookups!$D$8 / 12) ^ (-$E$17*12)) + 0.05, 2))</f>
        <v/>
      </c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</row>
    <row r="580" spans="1:18" x14ac:dyDescent="0.3">
      <c r="A580" s="7"/>
      <c r="B580" s="36">
        <v>519</v>
      </c>
      <c r="C580" s="36">
        <v>43</v>
      </c>
      <c r="D580" s="37" t="str">
        <f>IF(B580&gt;$E$17*12,"",ROUND($E$16 * (1 - (1 + Lookups!$D$8 / 12) ^ (-($E$17*12 - B580))) / (1 - (1 + Lookups!$D$8 / 12) ^ (-$E$17*12)) + 0.05, 2))</f>
        <v/>
      </c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</row>
    <row r="581" spans="1:18" x14ac:dyDescent="0.3">
      <c r="A581" s="7"/>
      <c r="B581" s="36">
        <v>520</v>
      </c>
      <c r="C581" s="36">
        <v>43</v>
      </c>
      <c r="D581" s="37" t="str">
        <f>IF(B581&gt;$E$17*12,"",ROUND($E$16 * (1 - (1 + Lookups!$D$8 / 12) ^ (-($E$17*12 - B581))) / (1 - (1 + Lookups!$D$8 / 12) ^ (-$E$17*12)) + 0.05, 2))</f>
        <v/>
      </c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</row>
    <row r="582" spans="1:18" x14ac:dyDescent="0.3">
      <c r="A582" s="7"/>
      <c r="B582" s="36">
        <v>521</v>
      </c>
      <c r="C582" s="36">
        <v>43</v>
      </c>
      <c r="D582" s="37" t="str">
        <f>IF(B582&gt;$E$17*12,"",ROUND($E$16 * (1 - (1 + Lookups!$D$8 / 12) ^ (-($E$17*12 - B582))) / (1 - (1 + Lookups!$D$8 / 12) ^ (-$E$17*12)) + 0.05, 2))</f>
        <v/>
      </c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</row>
    <row r="583" spans="1:18" x14ac:dyDescent="0.3">
      <c r="A583" s="7"/>
      <c r="B583" s="36">
        <v>522</v>
      </c>
      <c r="C583" s="36">
        <v>43</v>
      </c>
      <c r="D583" s="37" t="str">
        <f>IF(B583&gt;$E$17*12,"",ROUND($E$16 * (1 - (1 + Lookups!$D$8 / 12) ^ (-($E$17*12 - B583))) / (1 - (1 + Lookups!$D$8 / 12) ^ (-$E$17*12)) + 0.05, 2))</f>
        <v/>
      </c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</row>
    <row r="584" spans="1:18" x14ac:dyDescent="0.3">
      <c r="A584" s="7"/>
      <c r="B584" s="36">
        <v>523</v>
      </c>
      <c r="C584" s="36">
        <v>43</v>
      </c>
      <c r="D584" s="37" t="str">
        <f>IF(B584&gt;$E$17*12,"",ROUND($E$16 * (1 - (1 + Lookups!$D$8 / 12) ^ (-($E$17*12 - B584))) / (1 - (1 + Lookups!$D$8 / 12) ^ (-$E$17*12)) + 0.05, 2))</f>
        <v/>
      </c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</row>
    <row r="585" spans="1:18" x14ac:dyDescent="0.3">
      <c r="A585" s="7"/>
      <c r="B585" s="36">
        <v>524</v>
      </c>
      <c r="C585" s="36">
        <v>43</v>
      </c>
      <c r="D585" s="37" t="str">
        <f>IF(B585&gt;$E$17*12,"",ROUND($E$16 * (1 - (1 + Lookups!$D$8 / 12) ^ (-($E$17*12 - B585))) / (1 - (1 + Lookups!$D$8 / 12) ^ (-$E$17*12)) + 0.05, 2))</f>
        <v/>
      </c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</row>
    <row r="586" spans="1:18" x14ac:dyDescent="0.3">
      <c r="A586" s="7"/>
      <c r="B586" s="36">
        <v>525</v>
      </c>
      <c r="C586" s="36">
        <v>43</v>
      </c>
      <c r="D586" s="37" t="str">
        <f>IF(B586&gt;$E$17*12,"",ROUND($E$16 * (1 - (1 + Lookups!$D$8 / 12) ^ (-($E$17*12 - B586))) / (1 - (1 + Lookups!$D$8 / 12) ^ (-$E$17*12)) + 0.05, 2))</f>
        <v/>
      </c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</row>
    <row r="587" spans="1:18" x14ac:dyDescent="0.3">
      <c r="A587" s="7"/>
      <c r="B587" s="36">
        <v>526</v>
      </c>
      <c r="C587" s="36">
        <v>43</v>
      </c>
      <c r="D587" s="37" t="str">
        <f>IF(B587&gt;$E$17*12,"",ROUND($E$16 * (1 - (1 + Lookups!$D$8 / 12) ^ (-($E$17*12 - B587))) / (1 - (1 + Lookups!$D$8 / 12) ^ (-$E$17*12)) + 0.05, 2))</f>
        <v/>
      </c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</row>
    <row r="588" spans="1:18" x14ac:dyDescent="0.3">
      <c r="A588" s="7"/>
      <c r="B588" s="36">
        <v>527</v>
      </c>
      <c r="C588" s="36">
        <v>43</v>
      </c>
      <c r="D588" s="37" t="str">
        <f>IF(B588&gt;$E$17*12,"",ROUND($E$16 * (1 - (1 + Lookups!$D$8 / 12) ^ (-($E$17*12 - B588))) / (1 - (1 + Lookups!$D$8 / 12) ^ (-$E$17*12)) + 0.05, 2))</f>
        <v/>
      </c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</row>
    <row r="589" spans="1:18" x14ac:dyDescent="0.3">
      <c r="A589" s="7"/>
      <c r="B589" s="36">
        <v>528</v>
      </c>
      <c r="C589" s="36">
        <v>44</v>
      </c>
      <c r="D589" s="37" t="str">
        <f>IF(B589&gt;$E$17*12,"",ROUND($E$16 * (1 - (1 + Lookups!$D$8 / 12) ^ (-($E$17*12 - B589))) / (1 - (1 + Lookups!$D$8 / 12) ^ (-$E$17*12)) + 0.05, 2))</f>
        <v/>
      </c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</row>
    <row r="590" spans="1:18" x14ac:dyDescent="0.3">
      <c r="A590" s="7"/>
      <c r="B590" s="36">
        <v>529</v>
      </c>
      <c r="C590" s="36">
        <v>44</v>
      </c>
      <c r="D590" s="37" t="str">
        <f>IF(B590&gt;$E$17*12,"",ROUND($E$16 * (1 - (1 + Lookups!$D$8 / 12) ^ (-($E$17*12 - B590))) / (1 - (1 + Lookups!$D$8 / 12) ^ (-$E$17*12)) + 0.05, 2))</f>
        <v/>
      </c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</row>
    <row r="591" spans="1:18" x14ac:dyDescent="0.3">
      <c r="A591" s="7"/>
      <c r="B591" s="36">
        <v>530</v>
      </c>
      <c r="C591" s="36">
        <v>44</v>
      </c>
      <c r="D591" s="37" t="str">
        <f>IF(B591&gt;$E$17*12,"",ROUND($E$16 * (1 - (1 + Lookups!$D$8 / 12) ^ (-($E$17*12 - B591))) / (1 - (1 + Lookups!$D$8 / 12) ^ (-$E$17*12)) + 0.05, 2))</f>
        <v/>
      </c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</row>
    <row r="592" spans="1:18" x14ac:dyDescent="0.3">
      <c r="A592" s="7"/>
      <c r="B592" s="36">
        <v>531</v>
      </c>
      <c r="C592" s="36">
        <v>44</v>
      </c>
      <c r="D592" s="37" t="str">
        <f>IF(B592&gt;$E$17*12,"",ROUND($E$16 * (1 - (1 + Lookups!$D$8 / 12) ^ (-($E$17*12 - B592))) / (1 - (1 + Lookups!$D$8 / 12) ^ (-$E$17*12)) + 0.05, 2))</f>
        <v/>
      </c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</row>
    <row r="593" spans="1:18" x14ac:dyDescent="0.3">
      <c r="A593" s="7"/>
      <c r="B593" s="36">
        <v>532</v>
      </c>
      <c r="C593" s="36">
        <v>44</v>
      </c>
      <c r="D593" s="37" t="str">
        <f>IF(B593&gt;$E$17*12,"",ROUND($E$16 * (1 - (1 + Lookups!$D$8 / 12) ^ (-($E$17*12 - B593))) / (1 - (1 + Lookups!$D$8 / 12) ^ (-$E$17*12)) + 0.05, 2))</f>
        <v/>
      </c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</row>
    <row r="594" spans="1:18" x14ac:dyDescent="0.3">
      <c r="A594" s="7"/>
      <c r="B594" s="36">
        <v>533</v>
      </c>
      <c r="C594" s="36">
        <v>44</v>
      </c>
      <c r="D594" s="37" t="str">
        <f>IF(B594&gt;$E$17*12,"",ROUND($E$16 * (1 - (1 + Lookups!$D$8 / 12) ^ (-($E$17*12 - B594))) / (1 - (1 + Lookups!$D$8 / 12) ^ (-$E$17*12)) + 0.05, 2))</f>
        <v/>
      </c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</row>
    <row r="595" spans="1:18" x14ac:dyDescent="0.3">
      <c r="A595" s="7"/>
      <c r="B595" s="36">
        <v>534</v>
      </c>
      <c r="C595" s="36">
        <v>44</v>
      </c>
      <c r="D595" s="37" t="str">
        <f>IF(B595&gt;$E$17*12,"",ROUND($E$16 * (1 - (1 + Lookups!$D$8 / 12) ^ (-($E$17*12 - B595))) / (1 - (1 + Lookups!$D$8 / 12) ^ (-$E$17*12)) + 0.05, 2))</f>
        <v/>
      </c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</row>
    <row r="596" spans="1:18" x14ac:dyDescent="0.3">
      <c r="A596" s="7"/>
      <c r="B596" s="36">
        <v>535</v>
      </c>
      <c r="C596" s="36">
        <v>44</v>
      </c>
      <c r="D596" s="37" t="str">
        <f>IF(B596&gt;$E$17*12,"",ROUND($E$16 * (1 - (1 + Lookups!$D$8 / 12) ^ (-($E$17*12 - B596))) / (1 - (1 + Lookups!$D$8 / 12) ^ (-$E$17*12)) + 0.05, 2))</f>
        <v/>
      </c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</row>
    <row r="597" spans="1:18" x14ac:dyDescent="0.3">
      <c r="A597" s="7"/>
      <c r="B597" s="36">
        <v>536</v>
      </c>
      <c r="C597" s="36">
        <v>44</v>
      </c>
      <c r="D597" s="37" t="str">
        <f>IF(B597&gt;$E$17*12,"",ROUND($E$16 * (1 - (1 + Lookups!$D$8 / 12) ^ (-($E$17*12 - B597))) / (1 - (1 + Lookups!$D$8 / 12) ^ (-$E$17*12)) + 0.05, 2))</f>
        <v/>
      </c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x14ac:dyDescent="0.3">
      <c r="A598" s="7"/>
      <c r="B598" s="36">
        <v>537</v>
      </c>
      <c r="C598" s="36">
        <v>44</v>
      </c>
      <c r="D598" s="37" t="str">
        <f>IF(B598&gt;$E$17*12,"",ROUND($E$16 * (1 - (1 + Lookups!$D$8 / 12) ^ (-($E$17*12 - B598))) / (1 - (1 + Lookups!$D$8 / 12) ^ (-$E$17*12)) + 0.05, 2))</f>
        <v/>
      </c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</row>
    <row r="599" spans="1:18" x14ac:dyDescent="0.3">
      <c r="A599" s="7"/>
      <c r="B599" s="36">
        <v>538</v>
      </c>
      <c r="C599" s="36">
        <v>44</v>
      </c>
      <c r="D599" s="37" t="str">
        <f>IF(B599&gt;$E$17*12,"",ROUND($E$16 * (1 - (1 + Lookups!$D$8 / 12) ^ (-($E$17*12 - B599))) / (1 - (1 + Lookups!$D$8 / 12) ^ (-$E$17*12)) + 0.05, 2))</f>
        <v/>
      </c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</row>
    <row r="600" spans="1:18" x14ac:dyDescent="0.3">
      <c r="A600" s="7"/>
      <c r="B600" s="36">
        <v>539</v>
      </c>
      <c r="C600" s="36">
        <v>44</v>
      </c>
      <c r="D600" s="37" t="str">
        <f>IF(B600&gt;$E$17*12,"",ROUND($E$16 * (1 - (1 + Lookups!$D$8 / 12) ^ (-($E$17*12 - B600))) / (1 - (1 + Lookups!$D$8 / 12) ^ (-$E$17*12)) + 0.05, 2))</f>
        <v/>
      </c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</row>
    <row r="601" spans="1:18" x14ac:dyDescent="0.3">
      <c r="A601" s="7"/>
      <c r="B601" s="36">
        <v>540</v>
      </c>
      <c r="C601" s="36">
        <v>45</v>
      </c>
      <c r="D601" s="37" t="str">
        <f>IF(B601&gt;$E$17*12,"",ROUND($E$16 * (1 - (1 + Lookups!$D$8 / 12) ^ (-($E$17*12 - B601))) / (1 - (1 + Lookups!$D$8 / 12) ^ (-$E$17*12)) + 0.05, 2))</f>
        <v/>
      </c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</row>
    <row r="602" spans="1:18" x14ac:dyDescent="0.3">
      <c r="A602" s="7"/>
      <c r="B602" s="36">
        <v>541</v>
      </c>
      <c r="C602" s="36">
        <v>45</v>
      </c>
      <c r="D602" s="37" t="str">
        <f>IF(B602&gt;$E$17*12,"",ROUND($E$16 * (1 - (1 + Lookups!$D$8 / 12) ^ (-($E$17*12 - B602))) / (1 - (1 + Lookups!$D$8 / 12) ^ (-$E$17*12)) + 0.05, 2))</f>
        <v/>
      </c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</row>
    <row r="603" spans="1:18" x14ac:dyDescent="0.3">
      <c r="A603" s="7"/>
      <c r="B603" s="36">
        <v>542</v>
      </c>
      <c r="C603" s="36">
        <v>45</v>
      </c>
      <c r="D603" s="37" t="str">
        <f>IF(B603&gt;$E$17*12,"",ROUND($E$16 * (1 - (1 + Lookups!$D$8 / 12) ^ (-($E$17*12 - B603))) / (1 - (1 + Lookups!$D$8 / 12) ^ (-$E$17*12)) + 0.05, 2))</f>
        <v/>
      </c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</row>
    <row r="604" spans="1:18" x14ac:dyDescent="0.3">
      <c r="A604" s="7"/>
      <c r="B604" s="36">
        <v>543</v>
      </c>
      <c r="C604" s="36">
        <v>45</v>
      </c>
      <c r="D604" s="37" t="str">
        <f>IF(B604&gt;$E$17*12,"",ROUND($E$16 * (1 - (1 + Lookups!$D$8 / 12) ^ (-($E$17*12 - B604))) / (1 - (1 + Lookups!$D$8 / 12) ^ (-$E$17*12)) + 0.05, 2))</f>
        <v/>
      </c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</row>
    <row r="605" spans="1:18" x14ac:dyDescent="0.3">
      <c r="A605" s="7"/>
      <c r="B605" s="36">
        <v>544</v>
      </c>
      <c r="C605" s="36">
        <v>45</v>
      </c>
      <c r="D605" s="37" t="str">
        <f>IF(B605&gt;$E$17*12,"",ROUND($E$16 * (1 - (1 + Lookups!$D$8 / 12) ^ (-($E$17*12 - B605))) / (1 - (1 + Lookups!$D$8 / 12) ^ (-$E$17*12)) + 0.05, 2))</f>
        <v/>
      </c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</row>
    <row r="606" spans="1:18" x14ac:dyDescent="0.3">
      <c r="A606" s="7"/>
      <c r="B606" s="36">
        <v>545</v>
      </c>
      <c r="C606" s="36">
        <v>45</v>
      </c>
      <c r="D606" s="37" t="str">
        <f>IF(B606&gt;$E$17*12,"",ROUND($E$16 * (1 - (1 + Lookups!$D$8 / 12) ^ (-($E$17*12 - B606))) / (1 - (1 + Lookups!$D$8 / 12) ^ (-$E$17*12)) + 0.05, 2))</f>
        <v/>
      </c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</row>
    <row r="607" spans="1:18" x14ac:dyDescent="0.3">
      <c r="A607" s="7"/>
      <c r="B607" s="36">
        <v>546</v>
      </c>
      <c r="C607" s="36">
        <v>45</v>
      </c>
      <c r="D607" s="37" t="str">
        <f>IF(B607&gt;$E$17*12,"",ROUND($E$16 * (1 - (1 + Lookups!$D$8 / 12) ^ (-($E$17*12 - B607))) / (1 - (1 + Lookups!$D$8 / 12) ^ (-$E$17*12)) + 0.05, 2))</f>
        <v/>
      </c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</row>
    <row r="608" spans="1:18" x14ac:dyDescent="0.3">
      <c r="A608" s="7"/>
      <c r="B608" s="36">
        <v>547</v>
      </c>
      <c r="C608" s="36">
        <v>45</v>
      </c>
      <c r="D608" s="37" t="str">
        <f>IF(B608&gt;$E$17*12,"",ROUND($E$16 * (1 - (1 + Lookups!$D$8 / 12) ^ (-($E$17*12 - B608))) / (1 - (1 + Lookups!$D$8 / 12) ^ (-$E$17*12)) + 0.05, 2))</f>
        <v/>
      </c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</row>
    <row r="609" spans="1:18" x14ac:dyDescent="0.3">
      <c r="A609" s="7"/>
      <c r="B609" s="36">
        <v>548</v>
      </c>
      <c r="C609" s="36">
        <v>45</v>
      </c>
      <c r="D609" s="37" t="str">
        <f>IF(B609&gt;$E$17*12,"",ROUND($E$16 * (1 - (1 + Lookups!$D$8 / 12) ^ (-($E$17*12 - B609))) / (1 - (1 + Lookups!$D$8 / 12) ^ (-$E$17*12)) + 0.05, 2))</f>
        <v/>
      </c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</row>
    <row r="610" spans="1:18" x14ac:dyDescent="0.3">
      <c r="A610" s="7"/>
      <c r="B610" s="36">
        <v>549</v>
      </c>
      <c r="C610" s="36">
        <v>45</v>
      </c>
      <c r="D610" s="37" t="str">
        <f>IF(B610&gt;$E$17*12,"",ROUND($E$16 * (1 - (1 + Lookups!$D$8 / 12) ^ (-($E$17*12 - B610))) / (1 - (1 + Lookups!$D$8 / 12) ^ (-$E$17*12)) + 0.05, 2))</f>
        <v/>
      </c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</row>
    <row r="611" spans="1:18" x14ac:dyDescent="0.3">
      <c r="A611" s="7"/>
      <c r="B611" s="36">
        <v>550</v>
      </c>
      <c r="C611" s="36">
        <v>45</v>
      </c>
      <c r="D611" s="37" t="str">
        <f>IF(B611&gt;$E$17*12,"",ROUND($E$16 * (1 - (1 + Lookups!$D$8 / 12) ^ (-($E$17*12 - B611))) / (1 - (1 + Lookups!$D$8 / 12) ^ (-$E$17*12)) + 0.05, 2))</f>
        <v/>
      </c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</row>
    <row r="612" spans="1:18" x14ac:dyDescent="0.3">
      <c r="A612" s="7"/>
      <c r="B612" s="36">
        <v>551</v>
      </c>
      <c r="C612" s="36">
        <v>45</v>
      </c>
      <c r="D612" s="37" t="str">
        <f>IF(B612&gt;$E$17*12,"",ROUND($E$16 * (1 - (1 + Lookups!$D$8 / 12) ^ (-($E$17*12 - B612))) / (1 - (1 + Lookups!$D$8 / 12) ^ (-$E$17*12)) + 0.05, 2))</f>
        <v/>
      </c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</row>
    <row r="613" spans="1:18" x14ac:dyDescent="0.3">
      <c r="A613" s="7"/>
      <c r="B613" s="36">
        <v>552</v>
      </c>
      <c r="C613" s="36">
        <v>46</v>
      </c>
      <c r="D613" s="37" t="str">
        <f>IF(B613&gt;$E$17*12,"",ROUND($E$16 * (1 - (1 + Lookups!$D$8 / 12) ^ (-($E$17*12 - B613))) / (1 - (1 + Lookups!$D$8 / 12) ^ (-$E$17*12)) + 0.05, 2))</f>
        <v/>
      </c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</row>
    <row r="614" spans="1:18" x14ac:dyDescent="0.3">
      <c r="A614" s="7"/>
      <c r="B614" s="36">
        <v>553</v>
      </c>
      <c r="C614" s="36">
        <v>46</v>
      </c>
      <c r="D614" s="37" t="str">
        <f>IF(B614&gt;$E$17*12,"",ROUND($E$16 * (1 - (1 + Lookups!$D$8 / 12) ^ (-($E$17*12 - B614))) / (1 - (1 + Lookups!$D$8 / 12) ^ (-$E$17*12)) + 0.05, 2))</f>
        <v/>
      </c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</row>
    <row r="615" spans="1:18" x14ac:dyDescent="0.3">
      <c r="A615" s="7"/>
      <c r="B615" s="36">
        <v>554</v>
      </c>
      <c r="C615" s="36">
        <v>46</v>
      </c>
      <c r="D615" s="37" t="str">
        <f>IF(B615&gt;$E$17*12,"",ROUND($E$16 * (1 - (1 + Lookups!$D$8 / 12) ^ (-($E$17*12 - B615))) / (1 - (1 + Lookups!$D$8 / 12) ^ (-$E$17*12)) + 0.05, 2))</f>
        <v/>
      </c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</row>
    <row r="616" spans="1:18" x14ac:dyDescent="0.3">
      <c r="A616" s="7"/>
      <c r="B616" s="36">
        <v>555</v>
      </c>
      <c r="C616" s="36">
        <v>46</v>
      </c>
      <c r="D616" s="37" t="str">
        <f>IF(B616&gt;$E$17*12,"",ROUND($E$16 * (1 - (1 + Lookups!$D$8 / 12) ^ (-($E$17*12 - B616))) / (1 - (1 + Lookups!$D$8 / 12) ^ (-$E$17*12)) + 0.05, 2))</f>
        <v/>
      </c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</row>
    <row r="617" spans="1:18" x14ac:dyDescent="0.3">
      <c r="A617" s="7"/>
      <c r="B617" s="36">
        <v>556</v>
      </c>
      <c r="C617" s="36">
        <v>46</v>
      </c>
      <c r="D617" s="37" t="str">
        <f>IF(B617&gt;$E$17*12,"",ROUND($E$16 * (1 - (1 + Lookups!$D$8 / 12) ^ (-($E$17*12 - B617))) / (1 - (1 + Lookups!$D$8 / 12) ^ (-$E$17*12)) + 0.05, 2))</f>
        <v/>
      </c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</row>
    <row r="618" spans="1:18" x14ac:dyDescent="0.3">
      <c r="A618" s="7"/>
      <c r="B618" s="36">
        <v>557</v>
      </c>
      <c r="C618" s="36">
        <v>46</v>
      </c>
      <c r="D618" s="37" t="str">
        <f>IF(B618&gt;$E$17*12,"",ROUND($E$16 * (1 - (1 + Lookups!$D$8 / 12) ^ (-($E$17*12 - B618))) / (1 - (1 + Lookups!$D$8 / 12) ^ (-$E$17*12)) + 0.05, 2))</f>
        <v/>
      </c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</row>
    <row r="619" spans="1:18" x14ac:dyDescent="0.3">
      <c r="A619" s="7"/>
      <c r="B619" s="36">
        <v>558</v>
      </c>
      <c r="C619" s="36">
        <v>46</v>
      </c>
      <c r="D619" s="37" t="str">
        <f>IF(B619&gt;$E$17*12,"",ROUND($E$16 * (1 - (1 + Lookups!$D$8 / 12) ^ (-($E$17*12 - B619))) / (1 - (1 + Lookups!$D$8 / 12) ^ (-$E$17*12)) + 0.05, 2))</f>
        <v/>
      </c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</row>
    <row r="620" spans="1:18" x14ac:dyDescent="0.3">
      <c r="A620" s="7"/>
      <c r="B620" s="36">
        <v>559</v>
      </c>
      <c r="C620" s="36">
        <v>46</v>
      </c>
      <c r="D620" s="37" t="str">
        <f>IF(B620&gt;$E$17*12,"",ROUND($E$16 * (1 - (1 + Lookups!$D$8 / 12) ^ (-($E$17*12 - B620))) / (1 - (1 + Lookups!$D$8 / 12) ^ (-$E$17*12)) + 0.05, 2))</f>
        <v/>
      </c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</row>
    <row r="621" spans="1:18" x14ac:dyDescent="0.3">
      <c r="A621" s="7"/>
      <c r="B621" s="36">
        <v>560</v>
      </c>
      <c r="C621" s="36">
        <v>46</v>
      </c>
      <c r="D621" s="37" t="str">
        <f>IF(B621&gt;$E$17*12,"",ROUND($E$16 * (1 - (1 + Lookups!$D$8 / 12) ^ (-($E$17*12 - B621))) / (1 - (1 + Lookups!$D$8 / 12) ^ (-$E$17*12)) + 0.05, 2))</f>
        <v/>
      </c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</row>
    <row r="622" spans="1:18" x14ac:dyDescent="0.3">
      <c r="A622" s="7"/>
      <c r="B622" s="36">
        <v>561</v>
      </c>
      <c r="C622" s="36">
        <v>46</v>
      </c>
      <c r="D622" s="37" t="str">
        <f>IF(B622&gt;$E$17*12,"",ROUND($E$16 * (1 - (1 + Lookups!$D$8 / 12) ^ (-($E$17*12 - B622))) / (1 - (1 + Lookups!$D$8 / 12) ^ (-$E$17*12)) + 0.05, 2))</f>
        <v/>
      </c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</row>
    <row r="623" spans="1:18" x14ac:dyDescent="0.3">
      <c r="A623" s="7"/>
      <c r="B623" s="36">
        <v>562</v>
      </c>
      <c r="C623" s="36">
        <v>46</v>
      </c>
      <c r="D623" s="37" t="str">
        <f>IF(B623&gt;$E$17*12,"",ROUND($E$16 * (1 - (1 + Lookups!$D$8 / 12) ^ (-($E$17*12 - B623))) / (1 - (1 + Lookups!$D$8 / 12) ^ (-$E$17*12)) + 0.05, 2))</f>
        <v/>
      </c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</row>
    <row r="624" spans="1:18" x14ac:dyDescent="0.3">
      <c r="A624" s="7"/>
      <c r="B624" s="36">
        <v>563</v>
      </c>
      <c r="C624" s="36">
        <v>46</v>
      </c>
      <c r="D624" s="37" t="str">
        <f>IF(B624&gt;$E$17*12,"",ROUND($E$16 * (1 - (1 + Lookups!$D$8 / 12) ^ (-($E$17*12 - B624))) / (1 - (1 + Lookups!$D$8 / 12) ^ (-$E$17*12)) + 0.05, 2))</f>
        <v/>
      </c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</row>
    <row r="625" spans="1:18" x14ac:dyDescent="0.3">
      <c r="A625" s="7"/>
      <c r="B625" s="36">
        <v>564</v>
      </c>
      <c r="C625" s="36">
        <v>47</v>
      </c>
      <c r="D625" s="37" t="str">
        <f>IF(B625&gt;$E$17*12,"",ROUND($E$16 * (1 - (1 + Lookups!$D$8 / 12) ^ (-($E$17*12 - B625))) / (1 - (1 + Lookups!$D$8 / 12) ^ (-$E$17*12)) + 0.05, 2))</f>
        <v/>
      </c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</row>
    <row r="626" spans="1:18" x14ac:dyDescent="0.3">
      <c r="A626" s="7"/>
      <c r="B626" s="36">
        <v>565</v>
      </c>
      <c r="C626" s="36">
        <v>47</v>
      </c>
      <c r="D626" s="37" t="str">
        <f>IF(B626&gt;$E$17*12,"",ROUND($E$16 * (1 - (1 + Lookups!$D$8 / 12) ^ (-($E$17*12 - B626))) / (1 - (1 + Lookups!$D$8 / 12) ^ (-$E$17*12)) + 0.05, 2))</f>
        <v/>
      </c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</row>
    <row r="627" spans="1:18" x14ac:dyDescent="0.3">
      <c r="A627" s="7"/>
      <c r="B627" s="36">
        <v>566</v>
      </c>
      <c r="C627" s="36">
        <v>47</v>
      </c>
      <c r="D627" s="37" t="str">
        <f>IF(B627&gt;$E$17*12,"",ROUND($E$16 * (1 - (1 + Lookups!$D$8 / 12) ^ (-($E$17*12 - B627))) / (1 - (1 + Lookups!$D$8 / 12) ^ (-$E$17*12)) + 0.05, 2))</f>
        <v/>
      </c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</row>
    <row r="628" spans="1:18" x14ac:dyDescent="0.3">
      <c r="A628" s="7"/>
      <c r="B628" s="36">
        <v>567</v>
      </c>
      <c r="C628" s="36">
        <v>47</v>
      </c>
      <c r="D628" s="37" t="str">
        <f>IF(B628&gt;$E$17*12,"",ROUND($E$16 * (1 - (1 + Lookups!$D$8 / 12) ^ (-($E$17*12 - B628))) / (1 - (1 + Lookups!$D$8 / 12) ^ (-$E$17*12)) + 0.05, 2))</f>
        <v/>
      </c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</row>
    <row r="629" spans="1:18" x14ac:dyDescent="0.3">
      <c r="A629" s="7"/>
      <c r="B629" s="36">
        <v>568</v>
      </c>
      <c r="C629" s="36">
        <v>47</v>
      </c>
      <c r="D629" s="37" t="str">
        <f>IF(B629&gt;$E$17*12,"",ROUND($E$16 * (1 - (1 + Lookups!$D$8 / 12) ^ (-($E$17*12 - B629))) / (1 - (1 + Lookups!$D$8 / 12) ^ (-$E$17*12)) + 0.05, 2))</f>
        <v/>
      </c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</row>
    <row r="630" spans="1:18" x14ac:dyDescent="0.3">
      <c r="A630" s="7"/>
      <c r="B630" s="36">
        <v>569</v>
      </c>
      <c r="C630" s="36">
        <v>47</v>
      </c>
      <c r="D630" s="37" t="str">
        <f>IF(B630&gt;$E$17*12,"",ROUND($E$16 * (1 - (1 + Lookups!$D$8 / 12) ^ (-($E$17*12 - B630))) / (1 - (1 + Lookups!$D$8 / 12) ^ (-$E$17*12)) + 0.05, 2))</f>
        <v/>
      </c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</row>
    <row r="631" spans="1:18" x14ac:dyDescent="0.3">
      <c r="A631" s="7"/>
      <c r="B631" s="36">
        <v>570</v>
      </c>
      <c r="C631" s="36">
        <v>47</v>
      </c>
      <c r="D631" s="37" t="str">
        <f>IF(B631&gt;$E$17*12,"",ROUND($E$16 * (1 - (1 + Lookups!$D$8 / 12) ^ (-($E$17*12 - B631))) / (1 - (1 + Lookups!$D$8 / 12) ^ (-$E$17*12)) + 0.05, 2))</f>
        <v/>
      </c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</row>
    <row r="632" spans="1:18" x14ac:dyDescent="0.3">
      <c r="A632" s="7"/>
      <c r="B632" s="36">
        <v>571</v>
      </c>
      <c r="C632" s="36">
        <v>47</v>
      </c>
      <c r="D632" s="37" t="str">
        <f>IF(B632&gt;$E$17*12,"",ROUND($E$16 * (1 - (1 + Lookups!$D$8 / 12) ^ (-($E$17*12 - B632))) / (1 - (1 + Lookups!$D$8 / 12) ^ (-$E$17*12)) + 0.05, 2))</f>
        <v/>
      </c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</row>
    <row r="633" spans="1:18" x14ac:dyDescent="0.3">
      <c r="A633" s="7"/>
      <c r="B633" s="36">
        <v>572</v>
      </c>
      <c r="C633" s="36">
        <v>47</v>
      </c>
      <c r="D633" s="37" t="str">
        <f>IF(B633&gt;$E$17*12,"",ROUND($E$16 * (1 - (1 + Lookups!$D$8 / 12) ^ (-($E$17*12 - B633))) / (1 - (1 + Lookups!$D$8 / 12) ^ (-$E$17*12)) + 0.05, 2))</f>
        <v/>
      </c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</row>
    <row r="634" spans="1:18" x14ac:dyDescent="0.3">
      <c r="A634" s="7"/>
      <c r="B634" s="36">
        <v>573</v>
      </c>
      <c r="C634" s="36">
        <v>47</v>
      </c>
      <c r="D634" s="37" t="str">
        <f>IF(B634&gt;$E$17*12,"",ROUND($E$16 * (1 - (1 + Lookups!$D$8 / 12) ^ (-($E$17*12 - B634))) / (1 - (1 + Lookups!$D$8 / 12) ^ (-$E$17*12)) + 0.05, 2))</f>
        <v/>
      </c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</row>
    <row r="635" spans="1:18" x14ac:dyDescent="0.3">
      <c r="A635" s="7"/>
      <c r="B635" s="36">
        <v>574</v>
      </c>
      <c r="C635" s="36">
        <v>47</v>
      </c>
      <c r="D635" s="37" t="str">
        <f>IF(B635&gt;$E$17*12,"",ROUND($E$16 * (1 - (1 + Lookups!$D$8 / 12) ^ (-($E$17*12 - B635))) / (1 - (1 + Lookups!$D$8 / 12) ^ (-$E$17*12)) + 0.05, 2))</f>
        <v/>
      </c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</row>
    <row r="636" spans="1:18" x14ac:dyDescent="0.3">
      <c r="A636" s="7"/>
      <c r="B636" s="36">
        <v>575</v>
      </c>
      <c r="C636" s="36">
        <v>47</v>
      </c>
      <c r="D636" s="37" t="str">
        <f>IF(B636&gt;$E$17*12,"",ROUND($E$16 * (1 - (1 + Lookups!$D$8 / 12) ^ (-($E$17*12 - B636))) / (1 - (1 + Lookups!$D$8 / 12) ^ (-$E$17*12)) + 0.05, 2))</f>
        <v/>
      </c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</row>
    <row r="637" spans="1:18" x14ac:dyDescent="0.3">
      <c r="A637" s="7"/>
      <c r="B637" s="36">
        <v>576</v>
      </c>
      <c r="C637" s="36">
        <v>48</v>
      </c>
      <c r="D637" s="37" t="str">
        <f>IF(B637&gt;$E$17*12,"",ROUND($E$16 * (1 - (1 + Lookups!$D$8 / 12) ^ (-($E$17*12 - B637))) / (1 - (1 + Lookups!$D$8 / 12) ^ (-$E$17*12)) + 0.05, 2))</f>
        <v/>
      </c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</row>
    <row r="638" spans="1:18" x14ac:dyDescent="0.3">
      <c r="A638" s="7"/>
      <c r="B638" s="36">
        <v>577</v>
      </c>
      <c r="C638" s="36">
        <v>48</v>
      </c>
      <c r="D638" s="37" t="str">
        <f>IF(B638&gt;$E$17*12,"",ROUND($E$16 * (1 - (1 + Lookups!$D$8 / 12) ^ (-($E$17*12 - B638))) / (1 - (1 + Lookups!$D$8 / 12) ^ (-$E$17*12)) + 0.05, 2))</f>
        <v/>
      </c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</row>
    <row r="639" spans="1:18" x14ac:dyDescent="0.3">
      <c r="A639" s="7"/>
      <c r="B639" s="36">
        <v>578</v>
      </c>
      <c r="C639" s="36">
        <v>48</v>
      </c>
      <c r="D639" s="37" t="str">
        <f>IF(B639&gt;$E$17*12,"",ROUND($E$16 * (1 - (1 + Lookups!$D$8 / 12) ^ (-($E$17*12 - B639))) / (1 - (1 + Lookups!$D$8 / 12) ^ (-$E$17*12)) + 0.05, 2))</f>
        <v/>
      </c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</row>
    <row r="640" spans="1:18" x14ac:dyDescent="0.3">
      <c r="A640" s="7"/>
      <c r="B640" s="36">
        <v>579</v>
      </c>
      <c r="C640" s="36">
        <v>48</v>
      </c>
      <c r="D640" s="37" t="str">
        <f>IF(B640&gt;$E$17*12,"",ROUND($E$16 * (1 - (1 + Lookups!$D$8 / 12) ^ (-($E$17*12 - B640))) / (1 - (1 + Lookups!$D$8 / 12) ^ (-$E$17*12)) + 0.05, 2))</f>
        <v/>
      </c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</row>
    <row r="641" spans="1:18" x14ac:dyDescent="0.3">
      <c r="A641" s="7"/>
      <c r="B641" s="36">
        <v>580</v>
      </c>
      <c r="C641" s="36">
        <v>48</v>
      </c>
      <c r="D641" s="37" t="str">
        <f>IF(B641&gt;$E$17*12,"",ROUND($E$16 * (1 - (1 + Lookups!$D$8 / 12) ^ (-($E$17*12 - B641))) / (1 - (1 + Lookups!$D$8 / 12) ^ (-$E$17*12)) + 0.05, 2))</f>
        <v/>
      </c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</row>
    <row r="642" spans="1:18" x14ac:dyDescent="0.3">
      <c r="A642" s="7"/>
      <c r="B642" s="36">
        <v>581</v>
      </c>
      <c r="C642" s="36">
        <v>48</v>
      </c>
      <c r="D642" s="37" t="str">
        <f>IF(B642&gt;$E$17*12,"",ROUND($E$16 * (1 - (1 + Lookups!$D$8 / 12) ^ (-($E$17*12 - B642))) / (1 - (1 + Lookups!$D$8 / 12) ^ (-$E$17*12)) + 0.05, 2))</f>
        <v/>
      </c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</row>
    <row r="643" spans="1:18" x14ac:dyDescent="0.3">
      <c r="A643" s="7"/>
      <c r="B643" s="36">
        <v>582</v>
      </c>
      <c r="C643" s="36">
        <v>48</v>
      </c>
      <c r="D643" s="37" t="str">
        <f>IF(B643&gt;$E$17*12,"",ROUND($E$16 * (1 - (1 + Lookups!$D$8 / 12) ^ (-($E$17*12 - B643))) / (1 - (1 + Lookups!$D$8 / 12) ^ (-$E$17*12)) + 0.05, 2))</f>
        <v/>
      </c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</row>
    <row r="644" spans="1:18" x14ac:dyDescent="0.3">
      <c r="A644" s="7"/>
      <c r="B644" s="36">
        <v>583</v>
      </c>
      <c r="C644" s="36">
        <v>48</v>
      </c>
      <c r="D644" s="37" t="str">
        <f>IF(B644&gt;$E$17*12,"",ROUND($E$16 * (1 - (1 + Lookups!$D$8 / 12) ^ (-($E$17*12 - B644))) / (1 - (1 + Lookups!$D$8 / 12) ^ (-$E$17*12)) + 0.05, 2))</f>
        <v/>
      </c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</row>
    <row r="645" spans="1:18" x14ac:dyDescent="0.3">
      <c r="A645" s="7"/>
      <c r="B645" s="36">
        <v>584</v>
      </c>
      <c r="C645" s="36">
        <v>48</v>
      </c>
      <c r="D645" s="37" t="str">
        <f>IF(B645&gt;$E$17*12,"",ROUND($E$16 * (1 - (1 + Lookups!$D$8 / 12) ^ (-($E$17*12 - B645))) / (1 - (1 + Lookups!$D$8 / 12) ^ (-$E$17*12)) + 0.05, 2))</f>
        <v/>
      </c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</row>
    <row r="646" spans="1:18" x14ac:dyDescent="0.3">
      <c r="A646" s="7"/>
      <c r="B646" s="36">
        <v>585</v>
      </c>
      <c r="C646" s="36">
        <v>48</v>
      </c>
      <c r="D646" s="37" t="str">
        <f>IF(B646&gt;$E$17*12,"",ROUND($E$16 * (1 - (1 + Lookups!$D$8 / 12) ^ (-($E$17*12 - B646))) / (1 - (1 + Lookups!$D$8 / 12) ^ (-$E$17*12)) + 0.05, 2))</f>
        <v/>
      </c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</row>
    <row r="647" spans="1:18" x14ac:dyDescent="0.3">
      <c r="A647" s="7"/>
      <c r="B647" s="36">
        <v>586</v>
      </c>
      <c r="C647" s="36">
        <v>48</v>
      </c>
      <c r="D647" s="37" t="str">
        <f>IF(B647&gt;$E$17*12,"",ROUND($E$16 * (1 - (1 + Lookups!$D$8 / 12) ^ (-($E$17*12 - B647))) / (1 - (1 + Lookups!$D$8 / 12) ^ (-$E$17*12)) + 0.05, 2))</f>
        <v/>
      </c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</row>
    <row r="648" spans="1:18" x14ac:dyDescent="0.3">
      <c r="A648" s="7"/>
      <c r="B648" s="36">
        <v>587</v>
      </c>
      <c r="C648" s="36">
        <v>48</v>
      </c>
      <c r="D648" s="37" t="str">
        <f>IF(B648&gt;$E$17*12,"",ROUND($E$16 * (1 - (1 + Lookups!$D$8 / 12) ^ (-($E$17*12 - B648))) / (1 - (1 + Lookups!$D$8 / 12) ^ (-$E$17*12)) + 0.05, 2))</f>
        <v/>
      </c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</row>
    <row r="649" spans="1:18" x14ac:dyDescent="0.3">
      <c r="A649" s="7"/>
      <c r="B649" s="36">
        <v>588</v>
      </c>
      <c r="C649" s="36">
        <v>49</v>
      </c>
      <c r="D649" s="37" t="str">
        <f>IF(B649&gt;$E$17*12,"",ROUND($E$16 * (1 - (1 + Lookups!$D$8 / 12) ^ (-($E$17*12 - B649))) / (1 - (1 + Lookups!$D$8 / 12) ^ (-$E$17*12)) + 0.05, 2))</f>
        <v/>
      </c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</row>
    <row r="650" spans="1:18" x14ac:dyDescent="0.3">
      <c r="A650" s="7"/>
      <c r="B650" s="36">
        <v>589</v>
      </c>
      <c r="C650" s="36">
        <v>49</v>
      </c>
      <c r="D650" s="37" t="str">
        <f>IF(B650&gt;$E$17*12,"",ROUND($E$16 * (1 - (1 + Lookups!$D$8 / 12) ^ (-($E$17*12 - B650))) / (1 - (1 + Lookups!$D$8 / 12) ^ (-$E$17*12)) + 0.05, 2))</f>
        <v/>
      </c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</row>
    <row r="651" spans="1:18" x14ac:dyDescent="0.3">
      <c r="A651" s="7"/>
      <c r="B651" s="36">
        <v>590</v>
      </c>
      <c r="C651" s="36">
        <v>49</v>
      </c>
      <c r="D651" s="37" t="str">
        <f>IF(B651&gt;$E$17*12,"",ROUND($E$16 * (1 - (1 + Lookups!$D$8 / 12) ^ (-($E$17*12 - B651))) / (1 - (1 + Lookups!$D$8 / 12) ^ (-$E$17*12)) + 0.05, 2))</f>
        <v/>
      </c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</row>
    <row r="652" spans="1:18" x14ac:dyDescent="0.3">
      <c r="A652" s="7"/>
      <c r="B652" s="36">
        <v>591</v>
      </c>
      <c r="C652" s="36">
        <v>49</v>
      </c>
      <c r="D652" s="37" t="str">
        <f>IF(B652&gt;$E$17*12,"",ROUND($E$16 * (1 - (1 + Lookups!$D$8 / 12) ^ (-($E$17*12 - B652))) / (1 - (1 + Lookups!$D$8 / 12) ^ (-$E$17*12)) + 0.05, 2))</f>
        <v/>
      </c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</row>
    <row r="653" spans="1:18" x14ac:dyDescent="0.3">
      <c r="A653" s="7"/>
      <c r="B653" s="36">
        <v>592</v>
      </c>
      <c r="C653" s="36">
        <v>49</v>
      </c>
      <c r="D653" s="37" t="str">
        <f>IF(B653&gt;$E$17*12,"",ROUND($E$16 * (1 - (1 + Lookups!$D$8 / 12) ^ (-($E$17*12 - B653))) / (1 - (1 + Lookups!$D$8 / 12) ^ (-$E$17*12)) + 0.05, 2))</f>
        <v/>
      </c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</row>
    <row r="654" spans="1:18" x14ac:dyDescent="0.3">
      <c r="A654" s="7"/>
      <c r="B654" s="36">
        <v>593</v>
      </c>
      <c r="C654" s="36">
        <v>49</v>
      </c>
      <c r="D654" s="37" t="str">
        <f>IF(B654&gt;$E$17*12,"",ROUND($E$16 * (1 - (1 + Lookups!$D$8 / 12) ^ (-($E$17*12 - B654))) / (1 - (1 + Lookups!$D$8 / 12) ^ (-$E$17*12)) + 0.05, 2))</f>
        <v/>
      </c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</row>
    <row r="655" spans="1:18" x14ac:dyDescent="0.3">
      <c r="A655" s="7"/>
      <c r="B655" s="36">
        <v>594</v>
      </c>
      <c r="C655" s="36">
        <v>49</v>
      </c>
      <c r="D655" s="37" t="str">
        <f>IF(B655&gt;$E$17*12,"",ROUND($E$16 * (1 - (1 + Lookups!$D$8 / 12) ^ (-($E$17*12 - B655))) / (1 - (1 + Lookups!$D$8 / 12) ^ (-$E$17*12)) + 0.05, 2))</f>
        <v/>
      </c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</row>
    <row r="656" spans="1:18" x14ac:dyDescent="0.3">
      <c r="A656" s="7"/>
      <c r="B656" s="36">
        <v>595</v>
      </c>
      <c r="C656" s="36">
        <v>49</v>
      </c>
      <c r="D656" s="37" t="str">
        <f>IF(B656&gt;$E$17*12,"",ROUND($E$16 * (1 - (1 + Lookups!$D$8 / 12) ^ (-($E$17*12 - B656))) / (1 - (1 + Lookups!$D$8 / 12) ^ (-$E$17*12)) + 0.05, 2))</f>
        <v/>
      </c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</row>
    <row r="657" spans="1:18" x14ac:dyDescent="0.3">
      <c r="A657" s="7"/>
      <c r="B657" s="36">
        <v>596</v>
      </c>
      <c r="C657" s="36">
        <v>49</v>
      </c>
      <c r="D657" s="37" t="str">
        <f>IF(B657&gt;$E$17*12,"",ROUND($E$16 * (1 - (1 + Lookups!$D$8 / 12) ^ (-($E$17*12 - B657))) / (1 - (1 + Lookups!$D$8 / 12) ^ (-$E$17*12)) + 0.05, 2))</f>
        <v/>
      </c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</row>
    <row r="658" spans="1:18" x14ac:dyDescent="0.3">
      <c r="A658" s="7"/>
      <c r="B658" s="36">
        <v>597</v>
      </c>
      <c r="C658" s="36">
        <v>49</v>
      </c>
      <c r="D658" s="37" t="str">
        <f>IF(B658&gt;$E$17*12,"",ROUND($E$16 * (1 - (1 + Lookups!$D$8 / 12) ^ (-($E$17*12 - B658))) / (1 - (1 + Lookups!$D$8 / 12) ^ (-$E$17*12)) + 0.05, 2))</f>
        <v/>
      </c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</row>
    <row r="659" spans="1:18" x14ac:dyDescent="0.3">
      <c r="A659" s="7"/>
      <c r="B659" s="36">
        <v>598</v>
      </c>
      <c r="C659" s="36">
        <v>49</v>
      </c>
      <c r="D659" s="37" t="str">
        <f>IF(B659&gt;$E$17*12,"",ROUND($E$16 * (1 - (1 + Lookups!$D$8 / 12) ^ (-($E$17*12 - B659))) / (1 - (1 + Lookups!$D$8 / 12) ^ (-$E$17*12)) + 0.05, 2))</f>
        <v/>
      </c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</row>
    <row r="660" spans="1:18" x14ac:dyDescent="0.3">
      <c r="A660" s="7"/>
      <c r="B660" s="36">
        <v>599</v>
      </c>
      <c r="C660" s="36">
        <v>49</v>
      </c>
      <c r="D660" s="37" t="str">
        <f>IF(B660&gt;$E$17*12,"",ROUND($E$16 * (1 - (1 + Lookups!$D$8 / 12) ^ (-($E$17*12 - B660))) / (1 - (1 + Lookups!$D$8 / 12) ^ (-$E$17*12)) + 0.05, 2))</f>
        <v/>
      </c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</row>
    <row r="661" spans="1:18" x14ac:dyDescent="0.3">
      <c r="A661" s="7"/>
      <c r="B661" s="38">
        <v>600</v>
      </c>
      <c r="C661" s="38">
        <v>50</v>
      </c>
      <c r="D661" s="39" t="str">
        <f>IF(B661&gt;$E$17*12,"",ROUND($E$16 * (1 - (1 + Lookups!$D$8 / 12) ^ (-($E$17*12 - B661))) / (1 - (1 + Lookups!$D$8 / 12) ^ (-$E$17*12)) + 0.05, 2))</f>
        <v/>
      </c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</row>
    <row r="662" spans="1:18" x14ac:dyDescent="0.2">
      <c r="A662" s="7"/>
      <c r="B662" s="14"/>
      <c r="C662" s="14"/>
      <c r="D662" s="15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</row>
  </sheetData>
  <mergeCells count="6">
    <mergeCell ref="B48:Q50"/>
    <mergeCell ref="B51:Q52"/>
    <mergeCell ref="B53:Q53"/>
    <mergeCell ref="B54:Q54"/>
    <mergeCell ref="B10:Q11"/>
    <mergeCell ref="B12:Q13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271" yWindow="289" count="1">
        <x14:dataValidation type="list" showInputMessage="1" showErrorMessage="1" errorTitle="Cannot calculate" error="You must select either 5%, 7%, 8% or 10%" prompt="Select the policy interest rate that matches the decreasing rate of the mortgage - 5%, 7%, 8% or 10%" xr:uid="{00000000-0002-0000-0000-000000000000}">
          <x14:formula1>
            <xm:f>Lookups!$C$4:$C$7</xm:f>
          </x14:formula1>
          <xm:sqref>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2:H55"/>
  <sheetViews>
    <sheetView workbookViewId="0">
      <selection activeCell="D13" sqref="D13"/>
    </sheetView>
  </sheetViews>
  <sheetFormatPr defaultRowHeight="15" x14ac:dyDescent="0.25"/>
  <cols>
    <col min="3" max="3" width="18.140625" bestFit="1" customWidth="1"/>
    <col min="4" max="4" width="24.140625" bestFit="1" customWidth="1"/>
    <col min="8" max="8" width="28.5703125" bestFit="1" customWidth="1"/>
  </cols>
  <sheetData>
    <row r="2" spans="3:8" x14ac:dyDescent="0.25">
      <c r="H2" t="str">
        <f>"Run Down at "&amp;TEXT('DTA calc with dropdown'!E18,"0%")&amp;" Interest Rate"</f>
        <v>Run Down at 7% Interest Rate</v>
      </c>
    </row>
    <row r="3" spans="3:8" x14ac:dyDescent="0.25">
      <c r="C3" s="1" t="s">
        <v>3</v>
      </c>
      <c r="D3" s="1" t="s">
        <v>4</v>
      </c>
      <c r="F3" s="6">
        <v>0</v>
      </c>
      <c r="G3" s="6">
        <f t="shared" ref="G3:G34" ca="1" si="0">IF(H3="","",F3)</f>
        <v>0</v>
      </c>
      <c r="H3" s="5">
        <f ca="1">OFFSET('DTA calc with dropdown'!$D$61,F3,0)</f>
        <v>200000.05</v>
      </c>
    </row>
    <row r="4" spans="3:8" x14ac:dyDescent="0.25">
      <c r="C4" s="2">
        <v>0.05</v>
      </c>
      <c r="D4" s="3">
        <f>ROUND((((1+C4)^(1/12)-1)*12)*100,2)/100</f>
        <v>4.8899999999999999E-2</v>
      </c>
      <c r="F4" s="6">
        <v>12</v>
      </c>
      <c r="G4" s="6">
        <f t="shared" ca="1" si="0"/>
        <v>12</v>
      </c>
      <c r="H4" s="5">
        <f ca="1">OFFSET('DTA calc with dropdown'!$D$61,F4,0)</f>
        <v>198996.85</v>
      </c>
    </row>
    <row r="5" spans="3:8" x14ac:dyDescent="0.25">
      <c r="C5" s="2">
        <v>7.0000000000000007E-2</v>
      </c>
      <c r="D5" s="3">
        <f t="shared" ref="D5:D7" si="1">ROUND((((1+C5)^(1/12)-1)*12)*100,2)/100</f>
        <v>6.7799999999999999E-2</v>
      </c>
      <c r="F5" s="6">
        <f>F4+12</f>
        <v>24</v>
      </c>
      <c r="G5" s="6">
        <f t="shared" ca="1" si="0"/>
        <v>24</v>
      </c>
      <c r="H5" s="5">
        <f ca="1">OFFSET('DTA calc with dropdown'!$D$61,F5,0)</f>
        <v>197923.49</v>
      </c>
    </row>
    <row r="6" spans="3:8" x14ac:dyDescent="0.25">
      <c r="C6" s="2">
        <v>0.08</v>
      </c>
      <c r="D6" s="3">
        <f t="shared" si="1"/>
        <v>7.7199999999999991E-2</v>
      </c>
      <c r="F6" s="6">
        <f t="shared" ref="F6:F21" si="2">F5+12</f>
        <v>36</v>
      </c>
      <c r="G6" s="6">
        <f t="shared" ca="1" si="0"/>
        <v>36</v>
      </c>
      <c r="H6" s="5">
        <f ca="1">OFFSET('DTA calc with dropdown'!$D$61,F6,0)</f>
        <v>196775.04000000001</v>
      </c>
    </row>
    <row r="7" spans="3:8" x14ac:dyDescent="0.25">
      <c r="C7" s="2">
        <v>0.1</v>
      </c>
      <c r="D7" s="3">
        <f t="shared" si="1"/>
        <v>9.5700000000000007E-2</v>
      </c>
      <c r="F7" s="6">
        <f t="shared" si="2"/>
        <v>48</v>
      </c>
      <c r="G7" s="6">
        <f t="shared" ca="1" si="0"/>
        <v>48</v>
      </c>
      <c r="H7" s="5">
        <f ca="1">OFFSET('DTA calc with dropdown'!$D$61,F7,0)</f>
        <v>195546.27</v>
      </c>
    </row>
    <row r="8" spans="3:8" x14ac:dyDescent="0.25">
      <c r="D8" s="4">
        <f>VLOOKUP('DTA calc with dropdown'!E18,Lookups!C3:D7,2,0)</f>
        <v>6.7799999999999999E-2</v>
      </c>
      <c r="F8" s="6">
        <f t="shared" si="2"/>
        <v>60</v>
      </c>
      <c r="G8" s="6">
        <f t="shared" ca="1" si="0"/>
        <v>60</v>
      </c>
      <c r="H8" s="5">
        <f ca="1">OFFSET('DTA calc with dropdown'!$D$61,F8,0)</f>
        <v>194231.55</v>
      </c>
    </row>
    <row r="9" spans="3:8" x14ac:dyDescent="0.25">
      <c r="F9" s="6">
        <f t="shared" si="2"/>
        <v>72</v>
      </c>
      <c r="G9" s="6">
        <f t="shared" ca="1" si="0"/>
        <v>72</v>
      </c>
      <c r="H9" s="5">
        <f ca="1">OFFSET('DTA calc with dropdown'!$D$61,F9,0)</f>
        <v>192824.86</v>
      </c>
    </row>
    <row r="10" spans="3:8" x14ac:dyDescent="0.25">
      <c r="F10" s="6">
        <f t="shared" si="2"/>
        <v>84</v>
      </c>
      <c r="G10" s="6">
        <f t="shared" ca="1" si="0"/>
        <v>84</v>
      </c>
      <c r="H10" s="5">
        <f ca="1">OFFSET('DTA calc with dropdown'!$D$61,F10,0)</f>
        <v>191319.78</v>
      </c>
    </row>
    <row r="11" spans="3:8" x14ac:dyDescent="0.25">
      <c r="F11" s="6">
        <f t="shared" si="2"/>
        <v>96</v>
      </c>
      <c r="G11" s="6">
        <f t="shared" ca="1" si="0"/>
        <v>96</v>
      </c>
      <c r="H11" s="5">
        <f ca="1">OFFSET('DTA calc with dropdown'!$D$61,F11,0)</f>
        <v>189709.43</v>
      </c>
    </row>
    <row r="12" spans="3:8" x14ac:dyDescent="0.25">
      <c r="F12" s="6">
        <f t="shared" si="2"/>
        <v>108</v>
      </c>
      <c r="G12" s="6">
        <f t="shared" ca="1" si="0"/>
        <v>108</v>
      </c>
      <c r="H12" s="5">
        <f ca="1">OFFSET('DTA calc with dropdown'!$D$61,F12,0)</f>
        <v>187986.43</v>
      </c>
    </row>
    <row r="13" spans="3:8" x14ac:dyDescent="0.25">
      <c r="F13" s="6">
        <f t="shared" si="2"/>
        <v>120</v>
      </c>
      <c r="G13" s="6">
        <f t="shared" ca="1" si="0"/>
        <v>120</v>
      </c>
      <c r="H13" s="5">
        <f ca="1">OFFSET('DTA calc with dropdown'!$D$61,F13,0)</f>
        <v>186142.92</v>
      </c>
    </row>
    <row r="14" spans="3:8" x14ac:dyDescent="0.25">
      <c r="F14" s="6">
        <f t="shared" si="2"/>
        <v>132</v>
      </c>
      <c r="G14" s="6">
        <f t="shared" ca="1" si="0"/>
        <v>132</v>
      </c>
      <c r="H14" s="5">
        <f ca="1">OFFSET('DTA calc with dropdown'!$D$61,F14,0)</f>
        <v>184170.46</v>
      </c>
    </row>
    <row r="15" spans="3:8" x14ac:dyDescent="0.25">
      <c r="F15" s="6">
        <f t="shared" si="2"/>
        <v>144</v>
      </c>
      <c r="G15" s="6">
        <f t="shared" ca="1" si="0"/>
        <v>144</v>
      </c>
      <c r="H15" s="5">
        <f ca="1">OFFSET('DTA calc with dropdown'!$D$61,F15,0)</f>
        <v>182060.03</v>
      </c>
    </row>
    <row r="16" spans="3:8" x14ac:dyDescent="0.25">
      <c r="F16" s="6">
        <f t="shared" si="2"/>
        <v>156</v>
      </c>
      <c r="G16" s="6">
        <f t="shared" ca="1" si="0"/>
        <v>156</v>
      </c>
      <c r="H16" s="5">
        <f ca="1">OFFSET('DTA calc with dropdown'!$D$61,F16,0)</f>
        <v>179801.98</v>
      </c>
    </row>
    <row r="17" spans="6:8" x14ac:dyDescent="0.25">
      <c r="F17" s="6">
        <f t="shared" si="2"/>
        <v>168</v>
      </c>
      <c r="G17" s="6">
        <f t="shared" ca="1" si="0"/>
        <v>168</v>
      </c>
      <c r="H17" s="5">
        <f ca="1">OFFSET('DTA calc with dropdown'!$D$61,F17,0)</f>
        <v>177385.99</v>
      </c>
    </row>
    <row r="18" spans="6:8" x14ac:dyDescent="0.25">
      <c r="F18" s="6">
        <f t="shared" si="2"/>
        <v>180</v>
      </c>
      <c r="G18" s="6">
        <f t="shared" ca="1" si="0"/>
        <v>180</v>
      </c>
      <c r="H18" s="5">
        <f ca="1">OFFSET('DTA calc with dropdown'!$D$61,F18,0)</f>
        <v>174801.01</v>
      </c>
    </row>
    <row r="19" spans="6:8" x14ac:dyDescent="0.25">
      <c r="F19" s="6">
        <f t="shared" si="2"/>
        <v>192</v>
      </c>
      <c r="G19" s="6">
        <f t="shared" ca="1" si="0"/>
        <v>192</v>
      </c>
      <c r="H19" s="5">
        <f ca="1">OFFSET('DTA calc with dropdown'!$D$61,F19,0)</f>
        <v>172035.22</v>
      </c>
    </row>
    <row r="20" spans="6:8" x14ac:dyDescent="0.25">
      <c r="F20" s="6">
        <f t="shared" si="2"/>
        <v>204</v>
      </c>
      <c r="G20" s="6">
        <f t="shared" ca="1" si="0"/>
        <v>204</v>
      </c>
      <c r="H20" s="5">
        <f ca="1">OFFSET('DTA calc with dropdown'!$D$61,F20,0)</f>
        <v>169075.96</v>
      </c>
    </row>
    <row r="21" spans="6:8" x14ac:dyDescent="0.25">
      <c r="F21" s="6">
        <f t="shared" si="2"/>
        <v>216</v>
      </c>
      <c r="G21" s="6">
        <f t="shared" ca="1" si="0"/>
        <v>216</v>
      </c>
      <c r="H21" s="5">
        <f ca="1">OFFSET('DTA calc with dropdown'!$D$61,F21,0)</f>
        <v>165909.72</v>
      </c>
    </row>
    <row r="22" spans="6:8" x14ac:dyDescent="0.25">
      <c r="F22" s="6">
        <f t="shared" ref="F22:F42" si="3">F21+12</f>
        <v>228</v>
      </c>
      <c r="G22" s="6">
        <f t="shared" ca="1" si="0"/>
        <v>228</v>
      </c>
      <c r="H22" s="5">
        <f ca="1">OFFSET('DTA calc with dropdown'!$D$61,F22,0)</f>
        <v>162522.01</v>
      </c>
    </row>
    <row r="23" spans="6:8" x14ac:dyDescent="0.25">
      <c r="F23" s="6">
        <f t="shared" si="3"/>
        <v>240</v>
      </c>
      <c r="G23" s="6">
        <f t="shared" ca="1" si="0"/>
        <v>240</v>
      </c>
      <c r="H23" s="5">
        <f ca="1">OFFSET('DTA calc with dropdown'!$D$61,F23,0)</f>
        <v>158897.32999999999</v>
      </c>
    </row>
    <row r="24" spans="6:8" x14ac:dyDescent="0.25">
      <c r="F24" s="6">
        <f t="shared" si="3"/>
        <v>252</v>
      </c>
      <c r="G24" s="6">
        <f t="shared" ca="1" si="0"/>
        <v>252</v>
      </c>
      <c r="H24" s="5">
        <f ca="1">OFFSET('DTA calc with dropdown'!$D$61,F24,0)</f>
        <v>155019.12</v>
      </c>
    </row>
    <row r="25" spans="6:8" x14ac:dyDescent="0.25">
      <c r="F25" s="6">
        <f t="shared" si="3"/>
        <v>264</v>
      </c>
      <c r="G25" s="6">
        <f t="shared" ca="1" si="0"/>
        <v>264</v>
      </c>
      <c r="H25" s="5">
        <f ca="1">OFFSET('DTA calc with dropdown'!$D$61,F25,0)</f>
        <v>150869.64000000001</v>
      </c>
    </row>
    <row r="26" spans="6:8" x14ac:dyDescent="0.25">
      <c r="F26" s="6">
        <f t="shared" si="3"/>
        <v>276</v>
      </c>
      <c r="G26" s="6">
        <f t="shared" ca="1" si="0"/>
        <v>276</v>
      </c>
      <c r="H26" s="5">
        <f ca="1">OFFSET('DTA calc with dropdown'!$D$61,F26,0)</f>
        <v>146429.92000000001</v>
      </c>
    </row>
    <row r="27" spans="6:8" x14ac:dyDescent="0.25">
      <c r="F27" s="6">
        <f t="shared" si="3"/>
        <v>288</v>
      </c>
      <c r="G27" s="6">
        <f t="shared" ca="1" si="0"/>
        <v>288</v>
      </c>
      <c r="H27" s="5">
        <f ca="1">OFFSET('DTA calc with dropdown'!$D$61,F27,0)</f>
        <v>141679.65</v>
      </c>
    </row>
    <row r="28" spans="6:8" x14ac:dyDescent="0.25">
      <c r="F28" s="6">
        <f t="shared" si="3"/>
        <v>300</v>
      </c>
      <c r="G28" s="6">
        <f t="shared" ca="1" si="0"/>
        <v>300</v>
      </c>
      <c r="H28" s="5">
        <f ca="1">OFFSET('DTA calc with dropdown'!$D$61,F28,0)</f>
        <v>136597.10999999999</v>
      </c>
    </row>
    <row r="29" spans="6:8" x14ac:dyDescent="0.25">
      <c r="F29" s="6">
        <f t="shared" si="3"/>
        <v>312</v>
      </c>
      <c r="G29" s="6">
        <f t="shared" ca="1" si="0"/>
        <v>312</v>
      </c>
      <c r="H29" s="5">
        <f ca="1">OFFSET('DTA calc with dropdown'!$D$61,F29,0)</f>
        <v>131159.07</v>
      </c>
    </row>
    <row r="30" spans="6:8" x14ac:dyDescent="0.25">
      <c r="F30" s="6">
        <f t="shared" si="3"/>
        <v>324</v>
      </c>
      <c r="G30" s="6">
        <f t="shared" ca="1" si="0"/>
        <v>324</v>
      </c>
      <c r="H30" s="5">
        <f ca="1">OFFSET('DTA calc with dropdown'!$D$61,F30,0)</f>
        <v>125340.65</v>
      </c>
    </row>
    <row r="31" spans="6:8" x14ac:dyDescent="0.25">
      <c r="F31" s="6">
        <f t="shared" si="3"/>
        <v>336</v>
      </c>
      <c r="G31" s="6">
        <f t="shared" ca="1" si="0"/>
        <v>336</v>
      </c>
      <c r="H31" s="5">
        <f ca="1">OFFSET('DTA calc with dropdown'!$D$61,F31,0)</f>
        <v>119115.24</v>
      </c>
    </row>
    <row r="32" spans="6:8" x14ac:dyDescent="0.25">
      <c r="F32" s="6">
        <f t="shared" si="3"/>
        <v>348</v>
      </c>
      <c r="G32" s="6">
        <f t="shared" ca="1" si="0"/>
        <v>348</v>
      </c>
      <c r="H32" s="5">
        <f ca="1">OFFSET('DTA calc with dropdown'!$D$61,F32,0)</f>
        <v>112454.39</v>
      </c>
    </row>
    <row r="33" spans="6:8" x14ac:dyDescent="0.25">
      <c r="F33" s="6">
        <f t="shared" si="3"/>
        <v>360</v>
      </c>
      <c r="G33" s="6">
        <f t="shared" ca="1" si="0"/>
        <v>360</v>
      </c>
      <c r="H33" s="5">
        <f ca="1">OFFSET('DTA calc with dropdown'!$D$61,F33,0)</f>
        <v>105327.64</v>
      </c>
    </row>
    <row r="34" spans="6:8" x14ac:dyDescent="0.25">
      <c r="F34" s="6">
        <f t="shared" si="3"/>
        <v>372</v>
      </c>
      <c r="G34" s="6">
        <f t="shared" ca="1" si="0"/>
        <v>372</v>
      </c>
      <c r="H34" s="5">
        <f ca="1">OFFSET('DTA calc with dropdown'!$D$61,F34,0)</f>
        <v>97702.38</v>
      </c>
    </row>
    <row r="35" spans="6:8" x14ac:dyDescent="0.25">
      <c r="F35" s="6">
        <f t="shared" si="3"/>
        <v>384</v>
      </c>
      <c r="G35" s="6">
        <f t="shared" ref="G35:G53" ca="1" si="4">IF(H35="","",F35)</f>
        <v>384</v>
      </c>
      <c r="H35" s="5">
        <f ca="1">OFFSET('DTA calc with dropdown'!$D$61,F35,0)</f>
        <v>89543.76</v>
      </c>
    </row>
    <row r="36" spans="6:8" x14ac:dyDescent="0.25">
      <c r="F36" s="6">
        <f t="shared" si="3"/>
        <v>396</v>
      </c>
      <c r="G36" s="6">
        <f t="shared" ca="1" si="4"/>
        <v>396</v>
      </c>
      <c r="H36" s="5">
        <f ca="1">OFFSET('DTA calc with dropdown'!$D$61,F36,0)</f>
        <v>80814.47</v>
      </c>
    </row>
    <row r="37" spans="6:8" x14ac:dyDescent="0.25">
      <c r="F37" s="6">
        <f t="shared" si="3"/>
        <v>408</v>
      </c>
      <c r="G37" s="6">
        <f t="shared" ca="1" si="4"/>
        <v>408</v>
      </c>
      <c r="H37" s="5">
        <f ca="1">OFFSET('DTA calc with dropdown'!$D$61,F37,0)</f>
        <v>71474.600000000006</v>
      </c>
    </row>
    <row r="38" spans="6:8" x14ac:dyDescent="0.25">
      <c r="F38" s="6">
        <f t="shared" si="3"/>
        <v>420</v>
      </c>
      <c r="G38" s="6">
        <f t="shared" ca="1" si="4"/>
        <v>420</v>
      </c>
      <c r="H38" s="5">
        <f ca="1">OFFSET('DTA calc with dropdown'!$D$61,F38,0)</f>
        <v>61481.42</v>
      </c>
    </row>
    <row r="39" spans="6:8" x14ac:dyDescent="0.25">
      <c r="F39" s="6">
        <f t="shared" si="3"/>
        <v>432</v>
      </c>
      <c r="G39" s="6">
        <f t="shared" ca="1" si="4"/>
        <v>432</v>
      </c>
      <c r="H39" s="5">
        <f ca="1">OFFSET('DTA calc with dropdown'!$D$61,F39,0)</f>
        <v>50789.26</v>
      </c>
    </row>
    <row r="40" spans="6:8" x14ac:dyDescent="0.25">
      <c r="F40" s="6">
        <f t="shared" si="3"/>
        <v>444</v>
      </c>
      <c r="G40" s="6">
        <f t="shared" ca="1" si="4"/>
        <v>444</v>
      </c>
      <c r="H40" s="5">
        <f ca="1">OFFSET('DTA calc with dropdown'!$D$61,F40,0)</f>
        <v>39349.199999999997</v>
      </c>
    </row>
    <row r="41" spans="6:8" x14ac:dyDescent="0.25">
      <c r="F41" s="6">
        <f t="shared" si="3"/>
        <v>456</v>
      </c>
      <c r="G41" s="6">
        <f t="shared" ca="1" si="4"/>
        <v>456</v>
      </c>
      <c r="H41" s="5">
        <f ca="1">OFFSET('DTA calc with dropdown'!$D$61,F41,0)</f>
        <v>27108.95</v>
      </c>
    </row>
    <row r="42" spans="6:8" x14ac:dyDescent="0.25">
      <c r="F42" s="6">
        <f t="shared" si="3"/>
        <v>468</v>
      </c>
      <c r="G42" s="6">
        <f t="shared" ca="1" si="4"/>
        <v>468</v>
      </c>
      <c r="H42" s="5">
        <f ca="1">OFFSET('DTA calc with dropdown'!$D$61,F42,0)</f>
        <v>14012.53</v>
      </c>
    </row>
    <row r="43" spans="6:8" x14ac:dyDescent="0.25">
      <c r="F43" s="6">
        <f t="shared" ref="F43" si="5">F42+12</f>
        <v>480</v>
      </c>
      <c r="G43" s="6">
        <f t="shared" ca="1" si="4"/>
        <v>480</v>
      </c>
      <c r="H43" s="5">
        <f ca="1">OFFSET('DTA calc with dropdown'!$D$61,F43,0)</f>
        <v>0.05</v>
      </c>
    </row>
    <row r="44" spans="6:8" x14ac:dyDescent="0.25">
      <c r="F44" s="6">
        <f t="shared" ref="F44:F53" si="6">F43+12</f>
        <v>492</v>
      </c>
      <c r="G44" s="6" t="str">
        <f t="shared" ca="1" si="4"/>
        <v/>
      </c>
      <c r="H44" s="5" t="str">
        <f ca="1">OFFSET('DTA calc with dropdown'!$D$61,F44,0)</f>
        <v/>
      </c>
    </row>
    <row r="45" spans="6:8" x14ac:dyDescent="0.25">
      <c r="F45" s="6">
        <f t="shared" si="6"/>
        <v>504</v>
      </c>
      <c r="G45" s="6" t="str">
        <f t="shared" ca="1" si="4"/>
        <v/>
      </c>
      <c r="H45" s="5" t="str">
        <f ca="1">OFFSET('DTA calc with dropdown'!$D$61,F45,0)</f>
        <v/>
      </c>
    </row>
    <row r="46" spans="6:8" x14ac:dyDescent="0.25">
      <c r="F46" s="6">
        <f t="shared" si="6"/>
        <v>516</v>
      </c>
      <c r="G46" s="6" t="str">
        <f t="shared" ca="1" si="4"/>
        <v/>
      </c>
      <c r="H46" s="5" t="str">
        <f ca="1">OFFSET('DTA calc with dropdown'!$D$61,F46,0)</f>
        <v/>
      </c>
    </row>
    <row r="47" spans="6:8" x14ac:dyDescent="0.25">
      <c r="F47" s="6">
        <f t="shared" si="6"/>
        <v>528</v>
      </c>
      <c r="G47" s="6" t="str">
        <f t="shared" ca="1" si="4"/>
        <v/>
      </c>
      <c r="H47" s="5" t="str">
        <f ca="1">OFFSET('DTA calc with dropdown'!$D$61,F47,0)</f>
        <v/>
      </c>
    </row>
    <row r="48" spans="6:8" x14ac:dyDescent="0.25">
      <c r="F48" s="6">
        <f t="shared" si="6"/>
        <v>540</v>
      </c>
      <c r="G48" s="6" t="str">
        <f t="shared" ca="1" si="4"/>
        <v/>
      </c>
      <c r="H48" s="5" t="str">
        <f ca="1">OFFSET('DTA calc with dropdown'!$D$61,F48,0)</f>
        <v/>
      </c>
    </row>
    <row r="49" spans="6:8" x14ac:dyDescent="0.25">
      <c r="F49" s="6">
        <f t="shared" si="6"/>
        <v>552</v>
      </c>
      <c r="G49" s="6" t="str">
        <f t="shared" ca="1" si="4"/>
        <v/>
      </c>
      <c r="H49" s="5" t="str">
        <f ca="1">OFFSET('DTA calc with dropdown'!$D$61,F49,0)</f>
        <v/>
      </c>
    </row>
    <row r="50" spans="6:8" x14ac:dyDescent="0.25">
      <c r="F50" s="6">
        <f t="shared" si="6"/>
        <v>564</v>
      </c>
      <c r="G50" s="6" t="str">
        <f t="shared" ca="1" si="4"/>
        <v/>
      </c>
      <c r="H50" s="5" t="str">
        <f ca="1">OFFSET('DTA calc with dropdown'!$D$61,F50,0)</f>
        <v/>
      </c>
    </row>
    <row r="51" spans="6:8" x14ac:dyDescent="0.25">
      <c r="F51" s="6">
        <f t="shared" si="6"/>
        <v>576</v>
      </c>
      <c r="G51" s="6" t="str">
        <f t="shared" ca="1" si="4"/>
        <v/>
      </c>
      <c r="H51" s="5" t="str">
        <f ca="1">OFFSET('DTA calc with dropdown'!$D$61,F51,0)</f>
        <v/>
      </c>
    </row>
    <row r="52" spans="6:8" x14ac:dyDescent="0.25">
      <c r="F52" s="6">
        <f t="shared" si="6"/>
        <v>588</v>
      </c>
      <c r="G52" s="6" t="str">
        <f t="shared" ca="1" si="4"/>
        <v/>
      </c>
      <c r="H52" s="5" t="str">
        <f ca="1">OFFSET('DTA calc with dropdown'!$D$61,F52,0)</f>
        <v/>
      </c>
    </row>
    <row r="53" spans="6:8" x14ac:dyDescent="0.25">
      <c r="F53" s="6">
        <f t="shared" si="6"/>
        <v>600</v>
      </c>
      <c r="G53" s="6" t="str">
        <f t="shared" ca="1" si="4"/>
        <v/>
      </c>
      <c r="H53" s="5" t="str">
        <f ca="1">OFFSET('DTA calc with dropdown'!$D$61,F53,0)</f>
        <v/>
      </c>
    </row>
    <row r="54" spans="6:8" x14ac:dyDescent="0.25">
      <c r="F54" s="6"/>
      <c r="G54" s="6"/>
      <c r="H54" s="5"/>
    </row>
    <row r="55" spans="6:8" x14ac:dyDescent="0.25">
      <c r="F55" s="6"/>
      <c r="G55" s="6"/>
      <c r="H55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3ODRlNmQ2NC0yNzJhLTRjMGItYWVmNC03NTAxOTM3ZjFkZjgiIG9yaWdpbj0idXNlclNlbGVjdGVkIj48ZWxlbWVudCB1aWQ9ImlkX2NsYXNzaWZpY2F0aW9uX2ludGVybmFsb25seSIgdmFsdWU9IiIgeG1sbnM9Imh0dHA6Ly93d3cuYm9sZG9uamFtZXMuY29tLzIwMDgvMDEvc2llL2ludGVybmFsL2xhYmVsIiAvPjwvc2lzbD48VXNlck5hbWU+TEFOREdcSlY3MjY4MTwvVXNlck5hbWU+PERhdGVUaW1lPjA4LzAzLzIwMjEgMTE6MzY6NTI8L0RhdGVUaW1lPjxMYWJlbFN0cmluZz5IaWdobHkgQ29uZmlkZW50aWFsPC9MYWJlbFN0cmluZz48L2l0ZW0+PC9sYWJlbEhpc3Rvcnk+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4D8BBB4CF0F54280D22709D9D9582C" ma:contentTypeVersion="15" ma:contentTypeDescription="Create a new document." ma:contentTypeScope="" ma:versionID="252617adf132810c3431755095f8e398">
  <xsd:schema xmlns:xsd="http://www.w3.org/2001/XMLSchema" xmlns:xs="http://www.w3.org/2001/XMLSchema" xmlns:p="http://schemas.microsoft.com/office/2006/metadata/properties" xmlns:ns1="http://schemas.microsoft.com/sharepoint/v3" xmlns:ns3="c6f05138-162c-446d-92dc-621f4630d1d3" xmlns:ns4="3b9a9381-768f-4ed3-b1e7-c975729e979d" targetNamespace="http://schemas.microsoft.com/office/2006/metadata/properties" ma:root="true" ma:fieldsID="dbccb2f9e58353bd1fbd775ef97d6616" ns1:_="" ns3:_="" ns4:_="">
    <xsd:import namespace="http://schemas.microsoft.com/sharepoint/v3"/>
    <xsd:import namespace="c6f05138-162c-446d-92dc-621f4630d1d3"/>
    <xsd:import namespace="3b9a9381-768f-4ed3-b1e7-c975729e97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05138-162c-446d-92dc-621f4630d1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a9381-768f-4ed3-b1e7-c975729e9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784e6d64-272a-4c0b-aef4-7501937f1df8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8088B6F5-A40E-48F8-AC67-D7FC4BAB5CC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A9A00D7-7DFB-4D9F-8414-B420D3D5B6B2}">
  <ds:schemaRefs>
    <ds:schemaRef ds:uri="http://schemas.microsoft.com/office/2006/metadata/properties"/>
    <ds:schemaRef ds:uri="c6f05138-162c-446d-92dc-621f4630d1d3"/>
    <ds:schemaRef ds:uri="http://purl.org/dc/dcmitype/"/>
    <ds:schemaRef ds:uri="http://www.w3.org/XML/1998/namespace"/>
    <ds:schemaRef ds:uri="http://purl.org/dc/terms/"/>
    <ds:schemaRef ds:uri="http://schemas.microsoft.com/sharepoint/v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b9a9381-768f-4ed3-b1e7-c975729e979d"/>
  </ds:schemaRefs>
</ds:datastoreItem>
</file>

<file path=customXml/itemProps3.xml><?xml version="1.0" encoding="utf-8"?>
<ds:datastoreItem xmlns:ds="http://schemas.openxmlformats.org/officeDocument/2006/customXml" ds:itemID="{E51978A7-D172-4CE4-A1BD-1C225D2C8ED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9D05341-3AB3-4116-8687-617D4BB40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f05138-162c-446d-92dc-621f4630d1d3"/>
    <ds:schemaRef ds:uri="3b9a9381-768f-4ed3-b1e7-c975729e97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E1C279D-98AD-46A3-96B7-9DF704B66F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DTA calc with dropdown</vt:lpstr>
      <vt:lpstr>Lookups</vt:lpstr>
      <vt:lpstr>'DTA calc with dropdown'!Print_Area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Western</dc:creator>
  <cp:keywords>Highly Confidential</cp:keywords>
  <cp:lastModifiedBy>Smith, Alex</cp:lastModifiedBy>
  <cp:lastPrinted>2021-05-07T07:07:49Z</cp:lastPrinted>
  <dcterms:created xsi:type="dcterms:W3CDTF">2021-02-11T17:59:07Z</dcterms:created>
  <dcterms:modified xsi:type="dcterms:W3CDTF">2026-10-20T16:02:30Z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a91ea-2073-4935-a795-8d5add99d027_Enabled">
    <vt:lpwstr>true</vt:lpwstr>
  </property>
  <property fmtid="{D5CDD505-2E9C-101B-9397-08002B2CF9AE}" pid="3" name="MSIP_Label_959a91ea-2073-4935-a795-8d5add99d027_SetDate">
    <vt:lpwstr>2021-02-11T18:19:31Z</vt:lpwstr>
  </property>
  <property fmtid="{D5CDD505-2E9C-101B-9397-08002B2CF9AE}" pid="4" name="MSIP_Label_959a91ea-2073-4935-a795-8d5add99d027_Method">
    <vt:lpwstr>Privileged</vt:lpwstr>
  </property>
  <property fmtid="{D5CDD505-2E9C-101B-9397-08002B2CF9AE}" pid="5" name="MSIP_Label_959a91ea-2073-4935-a795-8d5add99d027_Name">
    <vt:lpwstr>Non-Confidential</vt:lpwstr>
  </property>
  <property fmtid="{D5CDD505-2E9C-101B-9397-08002B2CF9AE}" pid="6" name="MSIP_Label_959a91ea-2073-4935-a795-8d5add99d027_SiteId">
    <vt:lpwstr>d246baab-cc00-4ed2-bc4e-f8a46cbc590d</vt:lpwstr>
  </property>
  <property fmtid="{D5CDD505-2E9C-101B-9397-08002B2CF9AE}" pid="7" name="MSIP_Label_959a91ea-2073-4935-a795-8d5add99d027_ActionId">
    <vt:lpwstr>ff495eb9-f078-4fc7-b02c-6567dbe1770b</vt:lpwstr>
  </property>
  <property fmtid="{D5CDD505-2E9C-101B-9397-08002B2CF9AE}" pid="8" name="MSIP_Label_959a91ea-2073-4935-a795-8d5add99d027_ContentBits">
    <vt:lpwstr>1</vt:lpwstr>
  </property>
  <property fmtid="{D5CDD505-2E9C-101B-9397-08002B2CF9AE}" pid="9" name="docIndexRef">
    <vt:lpwstr>a9020fb4-656a-4174-85d5-7f586b1a4937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policy="784e6d64-272a-4c0b-aef4-7501937f1df8" origin="userSelected" xmlns="http://www.boldonj</vt:lpwstr>
  </property>
  <property fmtid="{D5CDD505-2E9C-101B-9397-08002B2CF9AE}" pid="11" name="bjDocumentLabelXML-0">
    <vt:lpwstr>ames.com/2008/01/sie/internal/label"&gt;&lt;element uid="id_classification_internalonly" value="" /&gt;&lt;/sisl&gt;</vt:lpwstr>
  </property>
  <property fmtid="{D5CDD505-2E9C-101B-9397-08002B2CF9AE}" pid="12" name="bjDocumentSecurityLabel">
    <vt:lpwstr>Highly Confidential</vt:lpwstr>
  </property>
  <property fmtid="{D5CDD505-2E9C-101B-9397-08002B2CF9AE}" pid="13" name="LandG_Classification_UID">
    <vt:lpwstr>0677935e-803c-4c4a-a041-970427a0a218</vt:lpwstr>
  </property>
  <property fmtid="{D5CDD505-2E9C-101B-9397-08002B2CF9AE}" pid="14" name="LandG_Classification">
    <vt:lpwstr>Highly Confidential</vt:lpwstr>
  </property>
  <property fmtid="{D5CDD505-2E9C-101B-9397-08002B2CF9AE}" pid="15" name="bjSaver">
    <vt:lpwstr>TThW/ChGvhEuewI8N5ItgqWv8u2ovOGC</vt:lpwstr>
  </property>
  <property fmtid="{D5CDD505-2E9C-101B-9397-08002B2CF9AE}" pid="16" name="bjLabelHistoryID">
    <vt:lpwstr>{8088B6F5-A40E-48F8-AC67-D7FC4BAB5CCA}</vt:lpwstr>
  </property>
  <property fmtid="{D5CDD505-2E9C-101B-9397-08002B2CF9AE}" pid="17" name="ContentTypeId">
    <vt:lpwstr>0x010100664D8BBB4CF0F54280D22709D9D9582C</vt:lpwstr>
  </property>
</Properties>
</file>